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defaultThemeVersion="166925"/>
  <mc:AlternateContent xmlns:mc="http://schemas.openxmlformats.org/markup-compatibility/2006">
    <mc:Choice Requires="x15">
      <x15ac:absPath xmlns:x15ac="http://schemas.microsoft.com/office/spreadsheetml/2010/11/ac" url="C:\Users\Jeslin HP\Dropbox\02 CE Courses\2020-22 Courses\02 Case Studies and Others\58 WELL v2.0\01 WELL AP v2.0 Exam Prep\WELL AP v2.0 Study Materials\"/>
    </mc:Choice>
  </mc:AlternateContent>
  <xr:revisionPtr revIDLastSave="0" documentId="13_ncr:1_{14B4C178-39F2-4163-BD97-6B368EC440EE}" xr6:coauthVersionLast="47" xr6:coauthVersionMax="47" xr10:uidLastSave="{00000000-0000-0000-0000-000000000000}"/>
  <bookViews>
    <workbookView xWindow="-28920" yWindow="-120" windowWidth="29040" windowHeight="15840" activeTab="1" xr2:uid="{5755C25D-CB94-3845-8C16-33C90701F45A}"/>
  </bookViews>
  <sheets>
    <sheet name="Instructions" sheetId="9" r:id="rId1"/>
    <sheet name="WELL Score Matrix" sheetId="2" r:id="rId2"/>
    <sheet name="Feature Req. and Verification" sheetId="8" r:id="rId3"/>
    <sheet name="Data" sheetId="7" state="hidden" r:id="rId4"/>
  </sheets>
  <definedNames>
    <definedName name="_xlnm.Print_Area" localSheetId="1">'WELL Score Matrix'!$B$2:$X$90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4" i="2" l="1"/>
  <c r="H33" i="2"/>
  <c r="H53" i="2"/>
  <c r="H76" i="2"/>
  <c r="P64" i="2"/>
  <c r="P47" i="2"/>
  <c r="P29" i="2"/>
  <c r="P4" i="2"/>
  <c r="X27" i="2"/>
  <c r="X4" i="2"/>
  <c r="T78" i="2" l="1"/>
  <c r="W88" i="2"/>
  <c r="W89" i="2" s="1"/>
  <c r="A201" i="7"/>
  <c r="H201" i="7"/>
  <c r="T75" i="2"/>
  <c r="T80" i="2"/>
  <c r="T73" i="2" l="1"/>
  <c r="T74" i="2"/>
  <c r="T79" i="2"/>
  <c r="V74" i="2" l="1"/>
  <c r="X64" i="2" l="1"/>
  <c r="A119" i="7"/>
  <c r="H119" i="7"/>
  <c r="A206" i="7"/>
  <c r="A205" i="7"/>
  <c r="A204" i="7"/>
  <c r="A203" i="7"/>
  <c r="A202" i="7"/>
  <c r="A200" i="7"/>
  <c r="A199" i="7"/>
  <c r="A198" i="7"/>
  <c r="A197" i="7"/>
  <c r="A196" i="7"/>
  <c r="A195" i="7"/>
  <c r="A194" i="7"/>
  <c r="A193" i="7"/>
  <c r="A192" i="7"/>
  <c r="A191" i="7"/>
  <c r="A190" i="7"/>
  <c r="A189" i="7"/>
  <c r="A188" i="7"/>
  <c r="A187" i="7"/>
  <c r="A186" i="7"/>
  <c r="A185" i="7"/>
  <c r="A184" i="7"/>
  <c r="A183" i="7"/>
  <c r="A182" i="7"/>
  <c r="A181" i="7"/>
  <c r="A180" i="7"/>
  <c r="A179" i="7"/>
  <c r="A178" i="7"/>
  <c r="A177" i="7"/>
  <c r="A176" i="7"/>
  <c r="A175" i="7"/>
  <c r="A174" i="7"/>
  <c r="A173" i="7"/>
  <c r="A172" i="7"/>
  <c r="A171" i="7"/>
  <c r="A170" i="7"/>
  <c r="A169" i="7"/>
  <c r="A168" i="7"/>
  <c r="A167" i="7"/>
  <c r="A166" i="7"/>
  <c r="A165" i="7"/>
  <c r="A164" i="7"/>
  <c r="A163" i="7"/>
  <c r="A162" i="7"/>
  <c r="A161" i="7"/>
  <c r="A160" i="7"/>
  <c r="A159" i="7"/>
  <c r="A158" i="7"/>
  <c r="A157" i="7"/>
  <c r="A156" i="7"/>
  <c r="A155" i="7"/>
  <c r="A154" i="7"/>
  <c r="A153" i="7"/>
  <c r="A152" i="7"/>
  <c r="A151" i="7"/>
  <c r="A150" i="7"/>
  <c r="A149" i="7"/>
  <c r="A148" i="7"/>
  <c r="A147" i="7"/>
  <c r="A146" i="7"/>
  <c r="A145" i="7"/>
  <c r="A144" i="7"/>
  <c r="A143" i="7"/>
  <c r="A142" i="7"/>
  <c r="A141" i="7"/>
  <c r="A140" i="7"/>
  <c r="A139" i="7"/>
  <c r="A138" i="7"/>
  <c r="A137" i="7"/>
  <c r="A136" i="7"/>
  <c r="A135" i="7"/>
  <c r="A134" i="7"/>
  <c r="A133" i="7"/>
  <c r="A132" i="7"/>
  <c r="A131" i="7"/>
  <c r="A130" i="7"/>
  <c r="A129" i="7"/>
  <c r="A128" i="7"/>
  <c r="A127" i="7"/>
  <c r="A126" i="7"/>
  <c r="A125" i="7"/>
  <c r="A124" i="7"/>
  <c r="A123" i="7"/>
  <c r="A122" i="7"/>
  <c r="A121" i="7"/>
  <c r="A120" i="7"/>
  <c r="A118" i="7"/>
  <c r="A117" i="7"/>
  <c r="A116" i="7"/>
  <c r="A115" i="7"/>
  <c r="A114" i="7"/>
  <c r="A113" i="7"/>
  <c r="A112" i="7"/>
  <c r="A111" i="7"/>
  <c r="A110" i="7"/>
  <c r="A109" i="7"/>
  <c r="A108" i="7"/>
  <c r="A107" i="7"/>
  <c r="A106" i="7"/>
  <c r="A105" i="7"/>
  <c r="A104" i="7"/>
  <c r="A103" i="7"/>
  <c r="A102" i="7"/>
  <c r="A101" i="7"/>
  <c r="A100" i="7"/>
  <c r="A99" i="7"/>
  <c r="A98" i="7"/>
  <c r="A97" i="7"/>
  <c r="A96" i="7"/>
  <c r="A95" i="7"/>
  <c r="A94" i="7"/>
  <c r="A93" i="7"/>
  <c r="A92" i="7"/>
  <c r="A91" i="7"/>
  <c r="A90" i="7"/>
  <c r="A89" i="7"/>
  <c r="A88" i="7"/>
  <c r="A87" i="7"/>
  <c r="A86" i="7"/>
  <c r="A85" i="7"/>
  <c r="A84" i="7"/>
  <c r="A83" i="7"/>
  <c r="A82" i="7"/>
  <c r="A81" i="7"/>
  <c r="A80" i="7"/>
  <c r="A79" i="7"/>
  <c r="A78" i="7"/>
  <c r="A77" i="7"/>
  <c r="A76" i="7"/>
  <c r="A75" i="7"/>
  <c r="A74" i="7"/>
  <c r="A73" i="7"/>
  <c r="A72" i="7"/>
  <c r="A71" i="7"/>
  <c r="A70" i="7"/>
  <c r="A69" i="7"/>
  <c r="A68" i="7"/>
  <c r="A67" i="7"/>
  <c r="A66" i="7"/>
  <c r="A65" i="7"/>
  <c r="A64" i="7"/>
  <c r="A63" i="7"/>
  <c r="A62" i="7"/>
  <c r="A61" i="7"/>
  <c r="A60" i="7"/>
  <c r="A59" i="7"/>
  <c r="A58" i="7"/>
  <c r="A57" i="7"/>
  <c r="A56" i="7"/>
  <c r="A55" i="7"/>
  <c r="A54" i="7"/>
  <c r="A53" i="7"/>
  <c r="A52" i="7"/>
  <c r="A51" i="7"/>
  <c r="A50" i="7"/>
  <c r="A49" i="7"/>
  <c r="A48" i="7"/>
  <c r="A47" i="7"/>
  <c r="A46" i="7"/>
  <c r="A45" i="7"/>
  <c r="A44" i="7"/>
  <c r="A43" i="7"/>
  <c r="A42" i="7"/>
  <c r="A41" i="7"/>
  <c r="A40" i="7"/>
  <c r="A39" i="7"/>
  <c r="A38" i="7"/>
  <c r="A37" i="7"/>
  <c r="A36" i="7"/>
  <c r="A35" i="7"/>
  <c r="A34" i="7"/>
  <c r="A33" i="7"/>
  <c r="A32" i="7"/>
  <c r="A31" i="7"/>
  <c r="A30" i="7"/>
  <c r="A29" i="7"/>
  <c r="A28" i="7"/>
  <c r="A27" i="7"/>
  <c r="A26" i="7"/>
  <c r="A25" i="7"/>
  <c r="A24" i="7"/>
  <c r="A23" i="7"/>
  <c r="A22" i="7"/>
  <c r="A21" i="7"/>
  <c r="A20" i="7"/>
  <c r="A19" i="7"/>
  <c r="A18" i="7"/>
  <c r="A17" i="7"/>
  <c r="A16" i="7"/>
  <c r="A15" i="7"/>
  <c r="A14" i="7"/>
  <c r="A13" i="7"/>
  <c r="A12" i="7"/>
  <c r="A11" i="7"/>
  <c r="A10" i="7"/>
  <c r="A9" i="7"/>
  <c r="A8" i="7"/>
  <c r="A7" i="7"/>
  <c r="A6" i="7"/>
  <c r="A5" i="7"/>
  <c r="A4" i="7"/>
  <c r="A3" i="7"/>
  <c r="A2" i="7"/>
  <c r="H110" i="7"/>
  <c r="H2" i="7"/>
  <c r="H3" i="7"/>
  <c r="H4" i="7"/>
  <c r="H5" i="7"/>
  <c r="H6" i="7"/>
  <c r="H7" i="7"/>
  <c r="H8" i="7"/>
  <c r="H9" i="7"/>
  <c r="H10" i="7"/>
  <c r="H11" i="7"/>
  <c r="H12" i="7"/>
  <c r="H13" i="7"/>
  <c r="H14" i="7"/>
  <c r="H15" i="7"/>
  <c r="H16" i="7"/>
  <c r="H17" i="7"/>
  <c r="H18" i="7"/>
  <c r="H19" i="7"/>
  <c r="H20" i="7"/>
  <c r="H21" i="7"/>
  <c r="H22" i="7"/>
  <c r="H23" i="7"/>
  <c r="H24" i="7"/>
  <c r="H25" i="7"/>
  <c r="H26" i="7"/>
  <c r="H27" i="7"/>
  <c r="H28" i="7"/>
  <c r="H29" i="7"/>
  <c r="H30" i="7"/>
  <c r="H31" i="7"/>
  <c r="H32" i="7"/>
  <c r="H33" i="7"/>
  <c r="H34" i="7"/>
  <c r="H35" i="7"/>
  <c r="H36" i="7"/>
  <c r="H37" i="7"/>
  <c r="H38" i="7"/>
  <c r="H39" i="7"/>
  <c r="H40" i="7"/>
  <c r="H41" i="7"/>
  <c r="H42" i="7"/>
  <c r="H43" i="7"/>
  <c r="H44" i="7"/>
  <c r="H45" i="7"/>
  <c r="H46" i="7"/>
  <c r="H47" i="7"/>
  <c r="H48" i="7"/>
  <c r="H49" i="7"/>
  <c r="H50" i="7"/>
  <c r="H51" i="7"/>
  <c r="H52" i="7"/>
  <c r="H53" i="7"/>
  <c r="H54" i="7"/>
  <c r="H55" i="7"/>
  <c r="H56" i="7"/>
  <c r="H57" i="7"/>
  <c r="H58" i="7"/>
  <c r="H59" i="7"/>
  <c r="H60" i="7"/>
  <c r="H61" i="7"/>
  <c r="H62" i="7"/>
  <c r="H63" i="7"/>
  <c r="H64" i="7"/>
  <c r="H65" i="7"/>
  <c r="H66" i="7"/>
  <c r="H67" i="7"/>
  <c r="H68" i="7"/>
  <c r="H69" i="7"/>
  <c r="H70" i="7"/>
  <c r="H71" i="7"/>
  <c r="H72" i="7"/>
  <c r="H73" i="7"/>
  <c r="H74" i="7"/>
  <c r="H75" i="7"/>
  <c r="H76" i="7"/>
  <c r="H77" i="7"/>
  <c r="H78" i="7"/>
  <c r="H79" i="7"/>
  <c r="H80" i="7"/>
  <c r="H81" i="7"/>
  <c r="H82" i="7"/>
  <c r="H83" i="7"/>
  <c r="H84" i="7"/>
  <c r="H85" i="7"/>
  <c r="H86" i="7"/>
  <c r="H87" i="7"/>
  <c r="H88" i="7"/>
  <c r="H89" i="7"/>
  <c r="H90" i="7"/>
  <c r="H91" i="7"/>
  <c r="H92" i="7"/>
  <c r="H93" i="7"/>
  <c r="H94" i="7"/>
  <c r="H95" i="7"/>
  <c r="H96" i="7"/>
  <c r="H97" i="7"/>
  <c r="H98" i="7"/>
  <c r="H99" i="7"/>
  <c r="H100" i="7"/>
  <c r="H101" i="7"/>
  <c r="H102" i="7"/>
  <c r="H103" i="7"/>
  <c r="H104" i="7"/>
  <c r="H105" i="7"/>
  <c r="H106" i="7"/>
  <c r="H107" i="7"/>
  <c r="H108" i="7"/>
  <c r="H109" i="7"/>
  <c r="H111" i="7"/>
  <c r="H112" i="7"/>
  <c r="H113" i="7"/>
  <c r="H114" i="7"/>
  <c r="H115" i="7"/>
  <c r="H116" i="7"/>
  <c r="H117" i="7"/>
  <c r="H118" i="7"/>
  <c r="H120" i="7"/>
  <c r="H121" i="7"/>
  <c r="H122" i="7"/>
  <c r="H123" i="7"/>
  <c r="H124" i="7"/>
  <c r="H125" i="7"/>
  <c r="H126" i="7"/>
  <c r="H127" i="7"/>
  <c r="H128" i="7"/>
  <c r="H129" i="7"/>
  <c r="H130" i="7"/>
  <c r="H131" i="7"/>
  <c r="H132" i="7"/>
  <c r="H133" i="7"/>
  <c r="H134" i="7"/>
  <c r="H135" i="7"/>
  <c r="H136" i="7"/>
  <c r="H137" i="7"/>
  <c r="H138" i="7"/>
  <c r="H139" i="7"/>
  <c r="H140" i="7"/>
  <c r="H141" i="7"/>
  <c r="H142" i="7"/>
  <c r="H143" i="7"/>
  <c r="H144" i="7"/>
  <c r="H145" i="7"/>
  <c r="H146" i="7"/>
  <c r="H147" i="7"/>
  <c r="H148" i="7"/>
  <c r="H149" i="7"/>
  <c r="H150" i="7"/>
  <c r="U8" i="2" s="1"/>
  <c r="H151" i="7"/>
  <c r="H152" i="7"/>
  <c r="H153" i="7"/>
  <c r="H154" i="7"/>
  <c r="H155" i="7"/>
  <c r="H156" i="7"/>
  <c r="H157" i="7"/>
  <c r="H158" i="7"/>
  <c r="H159" i="7"/>
  <c r="H160" i="7"/>
  <c r="H161" i="7"/>
  <c r="H162" i="7"/>
  <c r="H163" i="7"/>
  <c r="H164" i="7"/>
  <c r="H165" i="7"/>
  <c r="H166" i="7"/>
  <c r="H167" i="7"/>
  <c r="H168" i="7"/>
  <c r="H169" i="7"/>
  <c r="H170" i="7"/>
  <c r="H171" i="7"/>
  <c r="H172" i="7"/>
  <c r="H173" i="7"/>
  <c r="H174" i="7"/>
  <c r="H175" i="7"/>
  <c r="H176" i="7"/>
  <c r="H177" i="7"/>
  <c r="H178" i="7"/>
  <c r="H179" i="7"/>
  <c r="H180" i="7"/>
  <c r="H181" i="7"/>
  <c r="H182" i="7"/>
  <c r="H183" i="7"/>
  <c r="H184" i="7"/>
  <c r="H185" i="7"/>
  <c r="H186" i="7"/>
  <c r="H187" i="7"/>
  <c r="H188" i="7"/>
  <c r="H189" i="7"/>
  <c r="H190" i="7"/>
  <c r="H191" i="7"/>
  <c r="H192" i="7"/>
  <c r="H193" i="7"/>
  <c r="H194" i="7"/>
  <c r="H195" i="7"/>
  <c r="H196" i="7"/>
  <c r="H197" i="7"/>
  <c r="H198" i="7"/>
  <c r="H199" i="7"/>
  <c r="H200" i="7"/>
  <c r="H202" i="7"/>
  <c r="H203" i="7"/>
  <c r="H204" i="7"/>
  <c r="H205" i="7"/>
  <c r="H206" i="7"/>
  <c r="E6" i="2"/>
  <c r="U25" i="2" l="1"/>
  <c r="U21" i="2"/>
  <c r="U17" i="2"/>
  <c r="U13" i="2"/>
  <c r="U9" i="2"/>
  <c r="H50" i="2"/>
  <c r="P80" i="2"/>
  <c r="P84" i="2"/>
  <c r="P88" i="2"/>
  <c r="M81" i="2"/>
  <c r="M85" i="2"/>
  <c r="M89" i="2"/>
  <c r="P76" i="2"/>
  <c r="P74" i="2"/>
  <c r="P72" i="2"/>
  <c r="P70" i="2"/>
  <c r="P68" i="2"/>
  <c r="P66" i="2"/>
  <c r="P81" i="2"/>
  <c r="P85" i="2"/>
  <c r="P89" i="2"/>
  <c r="M82" i="2"/>
  <c r="M86" i="2"/>
  <c r="M78" i="2"/>
  <c r="M76" i="2"/>
  <c r="M74" i="2"/>
  <c r="M72" i="2"/>
  <c r="M70" i="2"/>
  <c r="M68" i="2"/>
  <c r="M66" i="2"/>
  <c r="M77" i="2"/>
  <c r="M73" i="2"/>
  <c r="M69" i="2"/>
  <c r="P50" i="2"/>
  <c r="P78" i="2"/>
  <c r="P82" i="2"/>
  <c r="P86" i="2"/>
  <c r="M79" i="2"/>
  <c r="M83" i="2"/>
  <c r="M87" i="2"/>
  <c r="P77" i="2"/>
  <c r="P75" i="2"/>
  <c r="P73" i="2"/>
  <c r="P71" i="2"/>
  <c r="P69" i="2"/>
  <c r="P67" i="2"/>
  <c r="P83" i="2"/>
  <c r="P87" i="2"/>
  <c r="M80" i="2"/>
  <c r="M84" i="2"/>
  <c r="M88" i="2"/>
  <c r="M75" i="2"/>
  <c r="M71" i="2"/>
  <c r="M67" i="2"/>
  <c r="P79" i="2"/>
  <c r="U43" i="2"/>
  <c r="U24" i="2"/>
  <c r="U20" i="2"/>
  <c r="U16" i="2"/>
  <c r="U12" i="2"/>
  <c r="M14" i="2"/>
  <c r="E36" i="2"/>
  <c r="E56" i="2"/>
  <c r="E60" i="2"/>
  <c r="E64" i="2"/>
  <c r="E68" i="2"/>
  <c r="E72" i="2"/>
  <c r="H29" i="2"/>
  <c r="H25" i="2"/>
  <c r="H21" i="2"/>
  <c r="H17" i="2"/>
  <c r="H13" i="2"/>
  <c r="H9" i="2"/>
  <c r="E29" i="2"/>
  <c r="E25" i="2"/>
  <c r="E21" i="2"/>
  <c r="E17" i="2"/>
  <c r="E13" i="2"/>
  <c r="E9" i="2"/>
  <c r="X6" i="2"/>
  <c r="X22" i="2"/>
  <c r="X18" i="2"/>
  <c r="X14" i="2"/>
  <c r="X10" i="2"/>
  <c r="X29" i="2"/>
  <c r="X58" i="2"/>
  <c r="X54" i="2"/>
  <c r="X50" i="2"/>
  <c r="X46" i="2"/>
  <c r="X42" i="2"/>
  <c r="X38" i="2"/>
  <c r="X34" i="2"/>
  <c r="X30" i="2"/>
  <c r="X68" i="2"/>
  <c r="H87" i="2"/>
  <c r="H83" i="2"/>
  <c r="H79" i="2"/>
  <c r="P25" i="2"/>
  <c r="P21" i="2"/>
  <c r="P17" i="2"/>
  <c r="P13" i="2"/>
  <c r="P9" i="2"/>
  <c r="P44" i="2"/>
  <c r="P40" i="2"/>
  <c r="P36" i="2"/>
  <c r="P32" i="2"/>
  <c r="P51" i="2"/>
  <c r="P55" i="2"/>
  <c r="P59" i="2"/>
  <c r="H56" i="2"/>
  <c r="H60" i="2"/>
  <c r="H64" i="2"/>
  <c r="H68" i="2"/>
  <c r="H72" i="2"/>
  <c r="H37" i="2"/>
  <c r="H41" i="2"/>
  <c r="H45" i="2"/>
  <c r="H49" i="2"/>
  <c r="E57" i="2"/>
  <c r="E61" i="2"/>
  <c r="E65" i="2"/>
  <c r="E69" i="2"/>
  <c r="E73" i="2"/>
  <c r="H28" i="2"/>
  <c r="H24" i="2"/>
  <c r="H20" i="2"/>
  <c r="H16" i="2"/>
  <c r="H12" i="2"/>
  <c r="H8" i="2"/>
  <c r="E28" i="2"/>
  <c r="E24" i="2"/>
  <c r="E20" i="2"/>
  <c r="E16" i="2"/>
  <c r="E12" i="2"/>
  <c r="E8" i="2"/>
  <c r="X25" i="2"/>
  <c r="X21" i="2"/>
  <c r="X17" i="2"/>
  <c r="X13" i="2"/>
  <c r="X9" i="2"/>
  <c r="X61" i="2"/>
  <c r="X57" i="2"/>
  <c r="X53" i="2"/>
  <c r="X49" i="2"/>
  <c r="X45" i="2"/>
  <c r="X41" i="2"/>
  <c r="X37" i="2"/>
  <c r="X33" i="2"/>
  <c r="X66" i="2"/>
  <c r="X67" i="2"/>
  <c r="H86" i="2"/>
  <c r="H82" i="2"/>
  <c r="P6" i="2"/>
  <c r="P24" i="2"/>
  <c r="P20" i="2"/>
  <c r="P16" i="2"/>
  <c r="P12" i="2"/>
  <c r="P8" i="2"/>
  <c r="P43" i="2"/>
  <c r="P39" i="2"/>
  <c r="P35" i="2"/>
  <c r="P45" i="2"/>
  <c r="P52" i="2"/>
  <c r="P56" i="2"/>
  <c r="P60" i="2"/>
  <c r="H57" i="2"/>
  <c r="H61" i="2"/>
  <c r="H65" i="2"/>
  <c r="H69" i="2"/>
  <c r="H73" i="2"/>
  <c r="H38" i="2"/>
  <c r="H42" i="2"/>
  <c r="H46" i="2"/>
  <c r="M59" i="2"/>
  <c r="E58" i="2"/>
  <c r="E62" i="2"/>
  <c r="E66" i="2"/>
  <c r="E70" i="2"/>
  <c r="H6" i="2"/>
  <c r="H27" i="2"/>
  <c r="H23" i="2"/>
  <c r="H19" i="2"/>
  <c r="H15" i="2"/>
  <c r="H11" i="2"/>
  <c r="H7" i="2"/>
  <c r="E27" i="2"/>
  <c r="E23" i="2"/>
  <c r="E19" i="2"/>
  <c r="E15" i="2"/>
  <c r="E11" i="2"/>
  <c r="E7" i="2"/>
  <c r="X24" i="2"/>
  <c r="X20" i="2"/>
  <c r="X16" i="2"/>
  <c r="X12" i="2"/>
  <c r="X8" i="2"/>
  <c r="X60" i="2"/>
  <c r="X56" i="2"/>
  <c r="X52" i="2"/>
  <c r="X48" i="2"/>
  <c r="X44" i="2"/>
  <c r="X40" i="2"/>
  <c r="X36" i="2"/>
  <c r="X32" i="2"/>
  <c r="X70" i="2"/>
  <c r="H89" i="2"/>
  <c r="H85" i="2"/>
  <c r="H81" i="2"/>
  <c r="P27" i="2"/>
  <c r="P23" i="2"/>
  <c r="P19" i="2"/>
  <c r="P15" i="2"/>
  <c r="P11" i="2"/>
  <c r="P7" i="2"/>
  <c r="P42" i="2"/>
  <c r="P38" i="2"/>
  <c r="P34" i="2"/>
  <c r="P49" i="2"/>
  <c r="P53" i="2"/>
  <c r="P57" i="2"/>
  <c r="P61" i="2"/>
  <c r="H58" i="2"/>
  <c r="H62" i="2"/>
  <c r="H66" i="2"/>
  <c r="H70" i="2"/>
  <c r="H35" i="2"/>
  <c r="H39" i="2"/>
  <c r="H43" i="2"/>
  <c r="H47" i="2"/>
  <c r="E55" i="2"/>
  <c r="E59" i="2"/>
  <c r="E63" i="2"/>
  <c r="E67" i="2"/>
  <c r="E71" i="2"/>
  <c r="H30" i="2"/>
  <c r="H26" i="2"/>
  <c r="H22" i="2"/>
  <c r="H18" i="2"/>
  <c r="H14" i="2"/>
  <c r="H10" i="2"/>
  <c r="E30" i="2"/>
  <c r="E26" i="2"/>
  <c r="E22" i="2"/>
  <c r="E18" i="2"/>
  <c r="E14" i="2"/>
  <c r="E10" i="2"/>
  <c r="H78" i="2"/>
  <c r="X23" i="2"/>
  <c r="X19" i="2"/>
  <c r="X15" i="2"/>
  <c r="X11" i="2"/>
  <c r="X7" i="2"/>
  <c r="X59" i="2"/>
  <c r="X55" i="2"/>
  <c r="X51" i="2"/>
  <c r="X47" i="2"/>
  <c r="X43" i="2"/>
  <c r="X39" i="2"/>
  <c r="X35" i="2"/>
  <c r="X31" i="2"/>
  <c r="X69" i="2"/>
  <c r="H88" i="2"/>
  <c r="H84" i="2"/>
  <c r="H80" i="2"/>
  <c r="P26" i="2"/>
  <c r="P22" i="2"/>
  <c r="P18" i="2"/>
  <c r="P14" i="2"/>
  <c r="P10" i="2"/>
  <c r="P31" i="2"/>
  <c r="P41" i="2"/>
  <c r="P37" i="2"/>
  <c r="P33" i="2"/>
  <c r="P54" i="2"/>
  <c r="P58" i="2"/>
  <c r="H55" i="2"/>
  <c r="H59" i="2"/>
  <c r="H63" i="2"/>
  <c r="H67" i="2"/>
  <c r="H71" i="2"/>
  <c r="H36" i="2"/>
  <c r="H40" i="2"/>
  <c r="H44" i="2"/>
  <c r="H48" i="2"/>
  <c r="M52" i="2"/>
  <c r="M56" i="2"/>
  <c r="M60" i="2"/>
  <c r="M22" i="2"/>
  <c r="U11" i="2"/>
  <c r="M49" i="2"/>
  <c r="M53" i="2"/>
  <c r="M57" i="2"/>
  <c r="M61" i="2"/>
  <c r="E86" i="2"/>
  <c r="M50" i="2"/>
  <c r="M54" i="2"/>
  <c r="M58" i="2"/>
  <c r="U18" i="2"/>
  <c r="E44" i="2"/>
  <c r="M51" i="2"/>
  <c r="M55" i="2"/>
  <c r="U19" i="2"/>
  <c r="U6" i="2"/>
  <c r="U22" i="2"/>
  <c r="M18" i="2"/>
  <c r="E38" i="2"/>
  <c r="U59" i="2"/>
  <c r="U39" i="2"/>
  <c r="E79" i="2"/>
  <c r="U31" i="2"/>
  <c r="M25" i="2"/>
  <c r="M21" i="2"/>
  <c r="M17" i="2"/>
  <c r="M13" i="2"/>
  <c r="M9" i="2"/>
  <c r="E89" i="2"/>
  <c r="E85" i="2"/>
  <c r="E81" i="2"/>
  <c r="E78" i="2"/>
  <c r="U10" i="2"/>
  <c r="M6" i="2"/>
  <c r="M26" i="2"/>
  <c r="E40" i="2"/>
  <c r="U55" i="2"/>
  <c r="U66" i="2"/>
  <c r="E87" i="2"/>
  <c r="M24" i="2"/>
  <c r="M20" i="2"/>
  <c r="M16" i="2"/>
  <c r="M12" i="2"/>
  <c r="M8" i="2"/>
  <c r="E88" i="2"/>
  <c r="E84" i="2"/>
  <c r="E80" i="2"/>
  <c r="E82" i="2"/>
  <c r="U14" i="2"/>
  <c r="M10" i="2"/>
  <c r="E42" i="2"/>
  <c r="U51" i="2"/>
  <c r="U70" i="2"/>
  <c r="U69" i="2"/>
  <c r="U35" i="2"/>
  <c r="E48" i="2"/>
  <c r="U47" i="2"/>
  <c r="E83" i="2"/>
  <c r="U7" i="2"/>
  <c r="U15" i="2"/>
  <c r="U23" i="2"/>
  <c r="M11" i="2"/>
  <c r="M19" i="2"/>
  <c r="M27" i="2"/>
  <c r="E37" i="2"/>
  <c r="E41" i="2"/>
  <c r="E45" i="2"/>
  <c r="E49" i="2"/>
  <c r="U58" i="2"/>
  <c r="U54" i="2"/>
  <c r="U50" i="2"/>
  <c r="U46" i="2"/>
  <c r="U42" i="2"/>
  <c r="U38" i="2"/>
  <c r="U34" i="2"/>
  <c r="U30" i="2"/>
  <c r="U67" i="2"/>
  <c r="E46" i="2"/>
  <c r="E50" i="2"/>
  <c r="U57" i="2"/>
  <c r="U53" i="2"/>
  <c r="U49" i="2"/>
  <c r="U45" i="2"/>
  <c r="U41" i="2"/>
  <c r="U37" i="2"/>
  <c r="U33" i="2"/>
  <c r="U61" i="2"/>
  <c r="U68" i="2"/>
  <c r="M7" i="2"/>
  <c r="M15" i="2"/>
  <c r="M23" i="2"/>
  <c r="E35" i="2"/>
  <c r="E39" i="2"/>
  <c r="E43" i="2"/>
  <c r="E47" i="2"/>
  <c r="U29" i="2"/>
  <c r="U56" i="2"/>
  <c r="U52" i="2"/>
  <c r="U48" i="2"/>
  <c r="U44" i="2"/>
  <c r="U40" i="2"/>
  <c r="U36" i="2"/>
  <c r="U32" i="2"/>
  <c r="U60" i="2"/>
</calcChain>
</file>

<file path=xl/sharedStrings.xml><?xml version="1.0" encoding="utf-8"?>
<sst xmlns="http://schemas.openxmlformats.org/spreadsheetml/2006/main" count="2581" uniqueCount="1300">
  <si>
    <t>AIR</t>
  </si>
  <si>
    <t>LIGHT</t>
  </si>
  <si>
    <t>MIND</t>
  </si>
  <si>
    <t>Y</t>
  </si>
  <si>
    <t>?</t>
  </si>
  <si>
    <t>Weight</t>
  </si>
  <si>
    <t>ID</t>
  </si>
  <si>
    <t>Part Name</t>
  </si>
  <si>
    <t>Required</t>
  </si>
  <si>
    <t>A01.1</t>
  </si>
  <si>
    <t>Meet Thresholds for Particulate Matter</t>
  </si>
  <si>
    <t>L01.1</t>
  </si>
  <si>
    <t>Provide Indoor Light</t>
  </si>
  <si>
    <t>M01.1</t>
  </si>
  <si>
    <t>Promote Mental Health and Well-being</t>
  </si>
  <si>
    <t>A01.2</t>
  </si>
  <si>
    <t>Meet Thresholds for Organic Gases</t>
  </si>
  <si>
    <t>L02.1</t>
  </si>
  <si>
    <t>Provide Visual Acuity</t>
  </si>
  <si>
    <t>M02.1</t>
  </si>
  <si>
    <t>Provide Connection to Nature</t>
  </si>
  <si>
    <t>A01.3</t>
  </si>
  <si>
    <t>Meet Thresholds for Inorganic Gases</t>
  </si>
  <si>
    <t>3 points</t>
  </si>
  <si>
    <t>L03.1</t>
  </si>
  <si>
    <t>Meet Lighting for Day-Active People</t>
  </si>
  <si>
    <t>M02.2</t>
  </si>
  <si>
    <t>Provide Connection to Place</t>
  </si>
  <si>
    <t>A01.4</t>
  </si>
  <si>
    <t>Meet Thresholds for Radon</t>
  </si>
  <si>
    <t>2 points</t>
  </si>
  <si>
    <t>L04.1</t>
  </si>
  <si>
    <t>Manage Glare from Electric Lighting</t>
  </si>
  <si>
    <t>1 point</t>
  </si>
  <si>
    <t>M03.1</t>
  </si>
  <si>
    <t>Offer Mental Health Screening</t>
  </si>
  <si>
    <t>A01.5</t>
  </si>
  <si>
    <t>Monitor Air Parameters</t>
  </si>
  <si>
    <t>L05.1</t>
  </si>
  <si>
    <t>Implement Daylight Plan</t>
  </si>
  <si>
    <t>M03.2</t>
  </si>
  <si>
    <t>Offer Mental Health Services</t>
  </si>
  <si>
    <t>A02.1</t>
  </si>
  <si>
    <t>Prohibit Indoor Smoking</t>
  </si>
  <si>
    <t>L05.2</t>
  </si>
  <si>
    <t>Integrate Solar Shading</t>
  </si>
  <si>
    <t>M03.3</t>
  </si>
  <si>
    <t>Offer Workplace Support</t>
  </si>
  <si>
    <t>A02.2</t>
  </si>
  <si>
    <t>Prohibit Outdoor Smoking</t>
  </si>
  <si>
    <t>L06.1</t>
  </si>
  <si>
    <t>Conduct Daylight Simulation</t>
  </si>
  <si>
    <t>M03.4</t>
  </si>
  <si>
    <t>Support Mental Health Recovery</t>
  </si>
  <si>
    <t>A03.1</t>
  </si>
  <si>
    <t>Ensure Adequate Ventilation</t>
  </si>
  <si>
    <t>L07.1</t>
  </si>
  <si>
    <t>Balance Visual Lighting</t>
  </si>
  <si>
    <t>M04.1</t>
  </si>
  <si>
    <t>Offer Mental Health Education</t>
  </si>
  <si>
    <t>A04.1</t>
  </si>
  <si>
    <t>Mitigate Construction Pollution</t>
  </si>
  <si>
    <t>L08.1</t>
  </si>
  <si>
    <t>Enhance Color Rendering Quality</t>
  </si>
  <si>
    <t>M04.2</t>
  </si>
  <si>
    <t>Offer Mental Health Education for Managers</t>
  </si>
  <si>
    <t>A05.1</t>
  </si>
  <si>
    <t>Meet Enhanced Thresholds for Particulate Matter</t>
  </si>
  <si>
    <t>L08.2</t>
  </si>
  <si>
    <t>Manage Flicker</t>
  </si>
  <si>
    <t>M05.1</t>
  </si>
  <si>
    <t>Develop Stress Management Plan</t>
  </si>
  <si>
    <t>A05.2</t>
  </si>
  <si>
    <t>Meet Enhanced Thresholds for Organic Gases</t>
  </si>
  <si>
    <t>L09.1</t>
  </si>
  <si>
    <t>Enhance Occupant Controllability</t>
  </si>
  <si>
    <t>M06.1</t>
  </si>
  <si>
    <t>Support Healthy Working Hours</t>
  </si>
  <si>
    <t>A05.3</t>
  </si>
  <si>
    <t>Meet Enhanced Thresholds for Inorganic Gases</t>
  </si>
  <si>
    <t>L09.2</t>
  </si>
  <si>
    <t>Provide Supplemental Lighting</t>
  </si>
  <si>
    <t>M06.2</t>
  </si>
  <si>
    <t>Provide Nap Policy and Space</t>
  </si>
  <si>
    <t>A06.1</t>
  </si>
  <si>
    <t>Increase Outdoor Air Supply</t>
  </si>
  <si>
    <t>M07.1</t>
  </si>
  <si>
    <t>Provide Restorative Space</t>
  </si>
  <si>
    <t>A06.2</t>
  </si>
  <si>
    <t>Improve Ventilation Effectiveness</t>
  </si>
  <si>
    <t>MOVEMENT</t>
  </si>
  <si>
    <t>M08.1</t>
  </si>
  <si>
    <t>Provide Restorative Programming</t>
  </si>
  <si>
    <t>A07.1</t>
  </si>
  <si>
    <t>Provide Operable Windows</t>
  </si>
  <si>
    <t>M09.1</t>
  </si>
  <si>
    <t>Provide Nature Access Indoors</t>
  </si>
  <si>
    <t>A07.2</t>
  </si>
  <si>
    <t>V01.1</t>
  </si>
  <si>
    <t>Design Active Buildings and Communities</t>
  </si>
  <si>
    <t>M09.2</t>
  </si>
  <si>
    <t>Provide Nature Access Outdoors</t>
  </si>
  <si>
    <t>A08.1</t>
  </si>
  <si>
    <t>Install Indoor Air Monitors</t>
  </si>
  <si>
    <t>V02.1</t>
  </si>
  <si>
    <t>Support Visual Ergonomics</t>
  </si>
  <si>
    <t>M10.1</t>
  </si>
  <si>
    <t>Provide Tobacco Cessation Resources</t>
  </si>
  <si>
    <t>A08.2</t>
  </si>
  <si>
    <t>Promote Air Quality Awareness</t>
  </si>
  <si>
    <t>V02.2</t>
  </si>
  <si>
    <t>Provide Height-Adjustable Work Surfaces</t>
  </si>
  <si>
    <t>M10.2</t>
  </si>
  <si>
    <t>Limit Tobacco Availability</t>
  </si>
  <si>
    <t>A09.1</t>
  </si>
  <si>
    <t>Design Healthy Entryways</t>
  </si>
  <si>
    <t>V02.3</t>
  </si>
  <si>
    <t>Provide Chair Adjustability</t>
  </si>
  <si>
    <t>M11.1</t>
  </si>
  <si>
    <t>Offer Substance Use Education</t>
  </si>
  <si>
    <t>A09.2</t>
  </si>
  <si>
    <t>Perform Envelope Commissioning</t>
  </si>
  <si>
    <t>V02.4</t>
  </si>
  <si>
    <t>Provide Support at Standing Workstations</t>
  </si>
  <si>
    <t>M11.2</t>
  </si>
  <si>
    <t>Provide Substance Use and Addiction Services</t>
  </si>
  <si>
    <t>A10.1</t>
  </si>
  <si>
    <t>Manage Combustion</t>
  </si>
  <si>
    <t>V02.5</t>
  </si>
  <si>
    <t>Provide Workstation Orientation</t>
  </si>
  <si>
    <t>A11.1</t>
  </si>
  <si>
    <t>Manage Pollution and Exhaust</t>
  </si>
  <si>
    <t>V03.1</t>
  </si>
  <si>
    <t>Design Aesthetic Staircases</t>
  </si>
  <si>
    <t>COMMUNITY</t>
  </si>
  <si>
    <t>A12.1</t>
  </si>
  <si>
    <t>Implement Particle Filtration</t>
  </si>
  <si>
    <t>V03.2</t>
  </si>
  <si>
    <t>Integrate Point-of-Decision Signage</t>
  </si>
  <si>
    <t>A13.1</t>
  </si>
  <si>
    <t>Improve Supply Air</t>
  </si>
  <si>
    <t>V03.3</t>
  </si>
  <si>
    <t>Promote Visible Stairs</t>
  </si>
  <si>
    <t>C01.1</t>
  </si>
  <si>
    <t>Provide WELL Feature Guide</t>
  </si>
  <si>
    <t>A14.1</t>
  </si>
  <si>
    <t>Implement Ultraviolet Air Treatment</t>
  </si>
  <si>
    <t>V04.1</t>
  </si>
  <si>
    <t>Provide Cycling Infrastructure</t>
  </si>
  <si>
    <t>C02.1</t>
  </si>
  <si>
    <t>Facilitate Stakeholder Charrette</t>
  </si>
  <si>
    <t>V04.2</t>
  </si>
  <si>
    <t>Provide Showers, Lockers and Changing Facilities</t>
  </si>
  <si>
    <t>C02.2</t>
  </si>
  <si>
    <t>Promote Health-Oriented Mission</t>
  </si>
  <si>
    <t>V05.1</t>
  </si>
  <si>
    <t>Select Sites with Pedestrian-friendly Streets</t>
  </si>
  <si>
    <t>C03.1</t>
  </si>
  <si>
    <t>Develop Emergency Preparedness Plan</t>
  </si>
  <si>
    <t>WATER</t>
  </si>
  <si>
    <t>V05.2</t>
  </si>
  <si>
    <t>Select Sites with Access to Mass Transit</t>
  </si>
  <si>
    <t>C04.1</t>
  </si>
  <si>
    <t>Select Project Survey</t>
  </si>
  <si>
    <t>V06.1</t>
  </si>
  <si>
    <t>Offer Physical Activity Opportunities</t>
  </si>
  <si>
    <t>Administer Survey and Report Results</t>
  </si>
  <si>
    <t>W01.1</t>
  </si>
  <si>
    <t>Verify Water Quality Indicators</t>
  </si>
  <si>
    <t>V07.1</t>
  </si>
  <si>
    <t>Provide Active Workstations</t>
  </si>
  <si>
    <t>C05.1</t>
  </si>
  <si>
    <t>Utilize Enhanced Survey</t>
  </si>
  <si>
    <t>W02.1</t>
  </si>
  <si>
    <t>Meet Chemical Thresholds</t>
  </si>
  <si>
    <t>V08.1</t>
  </si>
  <si>
    <t>Provide Indoor Activity Spaces</t>
  </si>
  <si>
    <t>C05.2</t>
  </si>
  <si>
    <t>Utilize Pre- and Post-Occupancy Survey</t>
  </si>
  <si>
    <t>W02.2</t>
  </si>
  <si>
    <t>Meet Thresholds for Organics and Pesticides</t>
  </si>
  <si>
    <t>V08.2</t>
  </si>
  <si>
    <t>Provide Outdoor Physical Activity Space</t>
  </si>
  <si>
    <t>C05.3</t>
  </si>
  <si>
    <t>Implement Action Plan</t>
  </si>
  <si>
    <t>W03.1</t>
  </si>
  <si>
    <t>Monitor Chemical and Biological Water Quality</t>
  </si>
  <si>
    <t>V09.1</t>
  </si>
  <si>
    <t>Offer Physical Activity Incentives</t>
  </si>
  <si>
    <t>C05.4</t>
  </si>
  <si>
    <t>Facilitate Interviews, Focus Groups and/or Observation</t>
  </si>
  <si>
    <t>W03.2</t>
  </si>
  <si>
    <t>Implement Legionella Management Plan</t>
  </si>
  <si>
    <t>V10.1</t>
  </si>
  <si>
    <t>Provide Self-Monitoring Tools</t>
  </si>
  <si>
    <t>C06.1</t>
  </si>
  <si>
    <t>Promote Health Benefits</t>
  </si>
  <si>
    <t>W04.1</t>
  </si>
  <si>
    <t>Meet Thresholds for Drinking Water Taste</t>
  </si>
  <si>
    <t>Implement an Ergonomics Program</t>
  </si>
  <si>
    <t>C06.2</t>
  </si>
  <si>
    <t>Offer On-Demand Health Services</t>
  </si>
  <si>
    <t>W05.1</t>
  </si>
  <si>
    <t>Assess and Maintain Drinking Water Quality</t>
  </si>
  <si>
    <t>Commit to Ergonomic Improvements</t>
  </si>
  <si>
    <t>C06.3</t>
  </si>
  <si>
    <t>Offer Sick Leave</t>
  </si>
  <si>
    <t>W05.2</t>
  </si>
  <si>
    <t>Promote Drinking Water Transparency</t>
  </si>
  <si>
    <t>Support Remote Work Ergonomics</t>
  </si>
  <si>
    <t>C07.1</t>
  </si>
  <si>
    <t>Promote Culture of Health</t>
  </si>
  <si>
    <t>W06.1</t>
  </si>
  <si>
    <t>Ensure Drinking Water Access</t>
  </si>
  <si>
    <t>C07.2</t>
  </si>
  <si>
    <t>Health Promotion Leader</t>
  </si>
  <si>
    <t>W07.1</t>
  </si>
  <si>
    <t>Design Envelope for Moisture Protection</t>
  </si>
  <si>
    <t>THERMAL COMFORT</t>
  </si>
  <si>
    <t>C08.1</t>
  </si>
  <si>
    <t>Offer New Parent Leave</t>
  </si>
  <si>
    <t>W07.2</t>
  </si>
  <si>
    <t>Design Interiors for Moisture Management</t>
  </si>
  <si>
    <t>C09.1</t>
  </si>
  <si>
    <t>Offer Workplace Breastfeeding Support</t>
  </si>
  <si>
    <t>W07.3</t>
  </si>
  <si>
    <t>Implement Mold and Moisture Management Plan</t>
  </si>
  <si>
    <t>T01.1</t>
  </si>
  <si>
    <t>Provide Acceptable Thermal Environment</t>
  </si>
  <si>
    <t>C09.2</t>
  </si>
  <si>
    <t>Design Lactation Room</t>
  </si>
  <si>
    <t>W08.1</t>
  </si>
  <si>
    <t>Provide Bathroom and Handwashing Accommodations</t>
  </si>
  <si>
    <t>T01.2</t>
  </si>
  <si>
    <t>Monitor Thermal Parameters</t>
  </si>
  <si>
    <t>C10.1</t>
  </si>
  <si>
    <t>Offer Childcare Support</t>
  </si>
  <si>
    <t>W08.2</t>
  </si>
  <si>
    <t>Enhance Bathroom Accommodations</t>
  </si>
  <si>
    <t>T02.1</t>
  </si>
  <si>
    <t>Survey for Thermal Comfort</t>
  </si>
  <si>
    <t>C10.2</t>
  </si>
  <si>
    <t>Offer Family Leave</t>
  </si>
  <si>
    <t>W08.3</t>
  </si>
  <si>
    <t>Support Effective Handwashing</t>
  </si>
  <si>
    <t>T03.1</t>
  </si>
  <si>
    <t>Provide Thermostat Control</t>
  </si>
  <si>
    <t>C10.3</t>
  </si>
  <si>
    <t>Offer Bereavement Support</t>
  </si>
  <si>
    <t>Implement Safety Plan for Non-Potable Water</t>
  </si>
  <si>
    <t>T04.1</t>
  </si>
  <si>
    <t>Provide Personal Cooling Options</t>
  </si>
  <si>
    <t>C11.1</t>
  </si>
  <si>
    <t>Promote Community Engagement</t>
  </si>
  <si>
    <t>Capture and Reuse</t>
  </si>
  <si>
    <t>T04.2</t>
  </si>
  <si>
    <t>Provide Personal Heating Options</t>
  </si>
  <si>
    <t>C11.2</t>
  </si>
  <si>
    <t>Provide Community Space</t>
  </si>
  <si>
    <t>T04.3</t>
  </si>
  <si>
    <t>Allow Flexible Dress Code</t>
  </si>
  <si>
    <t>C12.1</t>
  </si>
  <si>
    <t>Promote Diversity and Inclusion</t>
  </si>
  <si>
    <t>NOURISHMENT</t>
  </si>
  <si>
    <t>T05.1</t>
  </si>
  <si>
    <t>Implement Radiant Heating</t>
  </si>
  <si>
    <t>C13.1</t>
  </si>
  <si>
    <t>Integrate Universal Design</t>
  </si>
  <si>
    <t>T05.2</t>
  </si>
  <si>
    <t>Implement Radiant Cooling</t>
  </si>
  <si>
    <t>C14.1</t>
  </si>
  <si>
    <t>Promote Emergency Resources</t>
  </si>
  <si>
    <t>N01.1</t>
  </si>
  <si>
    <t>Provide Fruits and Vegetables</t>
  </si>
  <si>
    <t>T06.1</t>
  </si>
  <si>
    <t>Monitor Thermal Environment</t>
  </si>
  <si>
    <t>C14.2</t>
  </si>
  <si>
    <t>Provide Opioid Response Kit and Training</t>
  </si>
  <si>
    <t>N01.2</t>
  </si>
  <si>
    <t>Promote Fruit and Vegetable Visibility</t>
  </si>
  <si>
    <t>T07.1</t>
  </si>
  <si>
    <t>Manage Relative Humidity</t>
  </si>
  <si>
    <t>Promote Business Continuity</t>
  </si>
  <si>
    <t>N02.1</t>
  </si>
  <si>
    <t>Provide Nutritional Information</t>
  </si>
  <si>
    <t>Provide Windows with Multiple Opening Modes</t>
  </si>
  <si>
    <t>Support Emergency Resilience</t>
  </si>
  <si>
    <t>N02.2</t>
  </si>
  <si>
    <t>Address Food Allergens</t>
  </si>
  <si>
    <t>Manage Outdoor Heat</t>
  </si>
  <si>
    <t>Facilitate Healthy Re-entry</t>
  </si>
  <si>
    <t>N02.3</t>
  </si>
  <si>
    <t>Label Sugar Content</t>
  </si>
  <si>
    <t>Avoid Excessive Wind</t>
  </si>
  <si>
    <t>Allocate Affordable Units</t>
  </si>
  <si>
    <t>N03.1</t>
  </si>
  <si>
    <t>Limit Total Sugars</t>
  </si>
  <si>
    <t>Support Outdoor Nature Access</t>
  </si>
  <si>
    <t>Disclose Labor Practices</t>
  </si>
  <si>
    <t>N03.2</t>
  </si>
  <si>
    <t>Promote Whole Grains</t>
  </si>
  <si>
    <t>Implement Responsible Labor Practices</t>
  </si>
  <si>
    <t>N04.1</t>
  </si>
  <si>
    <t>Optimize Food Advertising</t>
  </si>
  <si>
    <t>SOUND</t>
  </si>
  <si>
    <t>N05.1</t>
  </si>
  <si>
    <t>Limit Artificial Ingredients</t>
  </si>
  <si>
    <t>INNOVATION</t>
  </si>
  <si>
    <t>N06.1</t>
  </si>
  <si>
    <t>Promote Healthy Portions</t>
  </si>
  <si>
    <t>S01.1</t>
  </si>
  <si>
    <t>Label Acoustic Zones</t>
  </si>
  <si>
    <t>N07.1</t>
  </si>
  <si>
    <t>Provide Nutrition Education</t>
  </si>
  <si>
    <t>S01</t>
  </si>
  <si>
    <t>Provide Acoustic Design Plan</t>
  </si>
  <si>
    <t>I01</t>
  </si>
  <si>
    <t>Propose Innovations</t>
  </si>
  <si>
    <t>N08.1</t>
  </si>
  <si>
    <t>Support Mindful Eating</t>
  </si>
  <si>
    <t>S02</t>
  </si>
  <si>
    <t>Limit Background Noise Levels</t>
  </si>
  <si>
    <t>I02</t>
  </si>
  <si>
    <t>Achieve WELL AP</t>
  </si>
  <si>
    <t>N09.1</t>
  </si>
  <si>
    <t>Accommodate Special Diets</t>
  </si>
  <si>
    <t>S03</t>
  </si>
  <si>
    <t>Design for Sound Isolation at Walls and Doors</t>
  </si>
  <si>
    <t>I03</t>
  </si>
  <si>
    <t>Offer WELL Educational Tours</t>
  </si>
  <si>
    <t>N09.2</t>
  </si>
  <si>
    <t>Label Food Allergens</t>
  </si>
  <si>
    <t>Achieve Sound Isolation at Walls</t>
  </si>
  <si>
    <t>I04</t>
  </si>
  <si>
    <t>Complete Health and Wellness Programs</t>
  </si>
  <si>
    <t>N10.1</t>
  </si>
  <si>
    <t>Provide Meal Support</t>
  </si>
  <si>
    <t>S04</t>
  </si>
  <si>
    <t>Achieve Reverberation Time Thresholds</t>
  </si>
  <si>
    <t>I05</t>
  </si>
  <si>
    <t>Achieve Green Building Certification</t>
  </si>
  <si>
    <t>N11.1</t>
  </si>
  <si>
    <t>Implement Responsible Sourcing</t>
  </si>
  <si>
    <t>S05</t>
  </si>
  <si>
    <t>Implement Sound Reducing Surfaces</t>
  </si>
  <si>
    <t>N12.1</t>
  </si>
  <si>
    <t>Provide Gardening Space</t>
  </si>
  <si>
    <t>Provide Minimum Background Sound</t>
  </si>
  <si>
    <t>N13.1</t>
  </si>
  <si>
    <t>Ensure Local Food Access</t>
  </si>
  <si>
    <t>Provide Enhanced Speech Reduction</t>
  </si>
  <si>
    <t>Limit Red and Processed Meats</t>
  </si>
  <si>
    <t>S07ß</t>
  </si>
  <si>
    <t>Specify Impact Noise Reducing Flooring</t>
  </si>
  <si>
    <t>Meet Thresholds for Impact Noise Rating</t>
  </si>
  <si>
    <t>S08ß</t>
  </si>
  <si>
    <t>Provide Enhanced Speech Intelligibility</t>
  </si>
  <si>
    <t>Prioritize Audio Devices and Policies</t>
  </si>
  <si>
    <t>Implement Safety Plan for Non-Potable Water Capture and Reuse</t>
  </si>
  <si>
    <t>P</t>
  </si>
  <si>
    <t>V03</t>
  </si>
  <si>
    <t>V04</t>
  </si>
  <si>
    <t>V05</t>
  </si>
  <si>
    <t>V06</t>
  </si>
  <si>
    <t>V07</t>
  </si>
  <si>
    <t>V08</t>
  </si>
  <si>
    <t>V09</t>
  </si>
  <si>
    <t>V10</t>
  </si>
  <si>
    <t>V11ß</t>
  </si>
  <si>
    <t>T01</t>
  </si>
  <si>
    <t>T02</t>
  </si>
  <si>
    <t>T03</t>
  </si>
  <si>
    <t>T04</t>
  </si>
  <si>
    <t>T05</t>
  </si>
  <si>
    <t>T06</t>
  </si>
  <si>
    <t>T07</t>
  </si>
  <si>
    <t>T08ß</t>
  </si>
  <si>
    <t>T09ß</t>
  </si>
  <si>
    <t>X01</t>
  </si>
  <si>
    <t>Restrict Asbestos</t>
  </si>
  <si>
    <t>Restrict Mercury</t>
  </si>
  <si>
    <t>Restrict Lead</t>
  </si>
  <si>
    <t>X02</t>
  </si>
  <si>
    <t>Manage Asbestos Hazards</t>
  </si>
  <si>
    <t>Manage Lead Paint Hazards</t>
  </si>
  <si>
    <t>X03</t>
  </si>
  <si>
    <t>Manage Exterior CCA Hazards</t>
  </si>
  <si>
    <t>Manage Lead Hazards</t>
  </si>
  <si>
    <t>X04</t>
  </si>
  <si>
    <t>Assess and Mitigate Site Hazards</t>
  </si>
  <si>
    <t>X05</t>
  </si>
  <si>
    <t>Select Compliant Interior Furnishings</t>
  </si>
  <si>
    <t>Select Compliant Architectural and Interior Products</t>
  </si>
  <si>
    <t>X06</t>
  </si>
  <si>
    <t>Limit VOCs from Wet-Applied Products</t>
  </si>
  <si>
    <t>Restrict VOC Emissions from Furniture, Architectural and Interior Products</t>
  </si>
  <si>
    <t>X07</t>
  </si>
  <si>
    <t>Select Products with Disclosed Ingredients</t>
  </si>
  <si>
    <t>Select Products with Enhanced Ingredient Disclosure</t>
  </si>
  <si>
    <t>Select Products with Third-Party Verified Ingredients</t>
  </si>
  <si>
    <t>X08</t>
  </si>
  <si>
    <t>Select Materials with Enhanced Chemical Restrictions</t>
  </si>
  <si>
    <t>Select Optimized Products</t>
  </si>
  <si>
    <t>X09</t>
  </si>
  <si>
    <t>X10</t>
  </si>
  <si>
    <t>Manage Pests</t>
  </si>
  <si>
    <t>X11</t>
  </si>
  <si>
    <t>Improve Cleaning Practices</t>
  </si>
  <si>
    <t>Select preferred cleaning products</t>
  </si>
  <si>
    <t>X12ß</t>
  </si>
  <si>
    <t>M01</t>
  </si>
  <si>
    <t>M02</t>
  </si>
  <si>
    <t>M03</t>
  </si>
  <si>
    <t>M04</t>
  </si>
  <si>
    <t>M05</t>
  </si>
  <si>
    <t>M06</t>
  </si>
  <si>
    <t>M07</t>
  </si>
  <si>
    <t>M08</t>
  </si>
  <si>
    <t>M09</t>
  </si>
  <si>
    <t>M10</t>
  </si>
  <si>
    <t>M11</t>
  </si>
  <si>
    <t>C01</t>
  </si>
  <si>
    <t>C02</t>
  </si>
  <si>
    <t>C03</t>
  </si>
  <si>
    <t>C04</t>
  </si>
  <si>
    <t>C05</t>
  </si>
  <si>
    <t>C06</t>
  </si>
  <si>
    <t>C07</t>
  </si>
  <si>
    <t>C08</t>
  </si>
  <si>
    <t>C09</t>
  </si>
  <si>
    <t>C10</t>
  </si>
  <si>
    <t>C11</t>
  </si>
  <si>
    <t>C12</t>
  </si>
  <si>
    <t>C13</t>
  </si>
  <si>
    <t>C14</t>
  </si>
  <si>
    <t>C15ß</t>
  </si>
  <si>
    <t>C16ß</t>
  </si>
  <si>
    <t>C17ß</t>
  </si>
  <si>
    <r>
      <t xml:space="preserve">THE </t>
    </r>
    <r>
      <rPr>
        <sz val="24"/>
        <color rgb="FF000000"/>
        <rFont val="Museo Sans 700"/>
      </rPr>
      <t>WELL</t>
    </r>
    <r>
      <rPr>
        <sz val="24"/>
        <color rgb="FF000000"/>
        <rFont val="Museo Sans 300"/>
      </rPr>
      <t xml:space="preserve"> BUILDING STANDARD</t>
    </r>
  </si>
  <si>
    <t>S01.2</t>
  </si>
  <si>
    <t>S02.1</t>
  </si>
  <si>
    <t>S03.1</t>
  </si>
  <si>
    <t>S03.2</t>
  </si>
  <si>
    <t>S04.1</t>
  </si>
  <si>
    <t>S05.1</t>
  </si>
  <si>
    <t>part_name</t>
  </si>
  <si>
    <t>part_points</t>
  </si>
  <si>
    <t>min_points (0=no minimum stated)</t>
  </si>
  <si>
    <t>concept_order</t>
  </si>
  <si>
    <t>A01</t>
  </si>
  <si>
    <t>A02</t>
  </si>
  <si>
    <t>A03</t>
  </si>
  <si>
    <t>A04</t>
  </si>
  <si>
    <t>A05</t>
  </si>
  <si>
    <t>A06</t>
  </si>
  <si>
    <t>A07</t>
  </si>
  <si>
    <t>A08</t>
  </si>
  <si>
    <t>A09</t>
  </si>
  <si>
    <t>A10</t>
  </si>
  <si>
    <t>A11</t>
  </si>
  <si>
    <t>A12</t>
  </si>
  <si>
    <t>A13</t>
  </si>
  <si>
    <t>A14</t>
  </si>
  <si>
    <t>W01</t>
  </si>
  <si>
    <t>W02</t>
  </si>
  <si>
    <t>W03</t>
  </si>
  <si>
    <t>W04</t>
  </si>
  <si>
    <t>W05</t>
  </si>
  <si>
    <t>W06</t>
  </si>
  <si>
    <t>W07</t>
  </si>
  <si>
    <t>W08</t>
  </si>
  <si>
    <t>N01</t>
  </si>
  <si>
    <t>N02</t>
  </si>
  <si>
    <t>N03</t>
  </si>
  <si>
    <t>N04</t>
  </si>
  <si>
    <t>N05</t>
  </si>
  <si>
    <t>N06</t>
  </si>
  <si>
    <t>N07</t>
  </si>
  <si>
    <t>N08</t>
  </si>
  <si>
    <t>N09</t>
  </si>
  <si>
    <t>N10</t>
  </si>
  <si>
    <t>N11</t>
  </si>
  <si>
    <t>N12</t>
  </si>
  <si>
    <t>N13</t>
  </si>
  <si>
    <t>L01</t>
  </si>
  <si>
    <t>L02</t>
  </si>
  <si>
    <t>L03</t>
  </si>
  <si>
    <t>L04</t>
  </si>
  <si>
    <t>L05</t>
  </si>
  <si>
    <t>L06</t>
  </si>
  <si>
    <t>L07</t>
  </si>
  <si>
    <t>L08</t>
  </si>
  <si>
    <t>L09</t>
  </si>
  <si>
    <t>V01</t>
  </si>
  <si>
    <t>V02</t>
  </si>
  <si>
    <t>Manage Polychlorinated Biphenyl (PCB) Hazards</t>
  </si>
  <si>
    <t>Implement a Waste Management Plan</t>
  </si>
  <si>
    <t>β Support Mental Health Recovery</t>
  </si>
  <si>
    <t>part number</t>
  </si>
  <si>
    <t>feature code</t>
  </si>
  <si>
    <t>feature.name</t>
  </si>
  <si>
    <t>N14ß</t>
  </si>
  <si>
    <t>W09ß</t>
  </si>
  <si>
    <t>S06ß</t>
  </si>
  <si>
    <t>Reduce Respiratory Particle Exposure</t>
  </si>
  <si>
    <t>Address Surface Hand Touch</t>
  </si>
  <si>
    <t>Establish Health Promotion Leader</t>
  </si>
  <si>
    <t>Manage Window Use</t>
  </si>
  <si>
    <t>V11ß.1</t>
  </si>
  <si>
    <t>V11ß.2</t>
  </si>
  <si>
    <t>V11ß.3</t>
  </si>
  <si>
    <t>W09ß.1</t>
  </si>
  <si>
    <t>C15ß.1</t>
  </si>
  <si>
    <t>C15ß.2</t>
  </si>
  <si>
    <t>C15ß.3</t>
  </si>
  <si>
    <t>C16ß.1</t>
  </si>
  <si>
    <t>C17ß.1</t>
  </si>
  <si>
    <t>C17ß.2</t>
  </si>
  <si>
    <t>S06ß.1</t>
  </si>
  <si>
    <t>S06ß.2</t>
  </si>
  <si>
    <t>S07ß.1</t>
  </si>
  <si>
    <t>S07ß.2</t>
  </si>
  <si>
    <t>S08ß.1</t>
  </si>
  <si>
    <t>S08ß.2</t>
  </si>
  <si>
    <t>N14ß.1</t>
  </si>
  <si>
    <t>T08ß.1</t>
  </si>
  <si>
    <t>T09ß.1</t>
  </si>
  <si>
    <t>T09ß.2</t>
  </si>
  <si>
    <t>T09ß.3</t>
  </si>
  <si>
    <t>points</t>
  </si>
  <si>
    <t>award</t>
  </si>
  <si>
    <t>Not Certified</t>
  </si>
  <si>
    <t>PRECONDITIONS</t>
  </si>
  <si>
    <t>Date</t>
  </si>
  <si>
    <t>Project Name:</t>
  </si>
  <si>
    <t>MATERIALS</t>
  </si>
  <si>
    <t>X01.1</t>
  </si>
  <si>
    <t>X01.2</t>
  </si>
  <si>
    <t>X01.3</t>
  </si>
  <si>
    <t>X02.1</t>
  </si>
  <si>
    <t>X02.2</t>
  </si>
  <si>
    <t>X02.3</t>
  </si>
  <si>
    <t>X03.1</t>
  </si>
  <si>
    <t>X03.2</t>
  </si>
  <si>
    <t>X04.1</t>
  </si>
  <si>
    <t>X05.1</t>
  </si>
  <si>
    <t>X05.2</t>
  </si>
  <si>
    <t>X06.1</t>
  </si>
  <si>
    <t>X06.2</t>
  </si>
  <si>
    <t>X07.1</t>
  </si>
  <si>
    <t>X07.2</t>
  </si>
  <si>
    <t>X07.3</t>
  </si>
  <si>
    <t>X08.1</t>
  </si>
  <si>
    <t>X08.2</t>
  </si>
  <si>
    <t>X09.1</t>
  </si>
  <si>
    <t>X10.1</t>
  </si>
  <si>
    <t>X11.1</t>
  </si>
  <si>
    <t>X11.2</t>
  </si>
  <si>
    <t>X12ß.1</t>
  </si>
  <si>
    <t>X12ß.2</t>
  </si>
  <si>
    <t>Projected point total:</t>
  </si>
  <si>
    <t>Anticipated milestone level:</t>
  </si>
  <si>
    <t xml:space="preserve">Applicable Version: </t>
  </si>
  <si>
    <t>v2 Q4 2020</t>
  </si>
  <si>
    <t xml:space="preserve">Enrollment type: </t>
  </si>
  <si>
    <t>WELL Certification</t>
  </si>
  <si>
    <t>N</t>
  </si>
  <si>
    <t>OPTIMIZATION POINTS</t>
  </si>
  <si>
    <t>Feature</t>
  </si>
  <si>
    <t>Part</t>
  </si>
  <si>
    <t>Space types</t>
  </si>
  <si>
    <t>Requirements</t>
  </si>
  <si>
    <t>Verification Method 1</t>
  </si>
  <si>
    <t>Verification Method 2</t>
  </si>
  <si>
    <t>Air Quality</t>
  </si>
  <si>
    <t>A01.1 Meet Thresholds for Particulate Matter</t>
  </si>
  <si>
    <t>For , All Spaces except Commercial Kitchen Spaces, Industrial</t>
  </si>
  <si>
    <t>Performance Test</t>
  </si>
  <si>
    <t xml:space="preserve">Option 2: Modified thresholds in polluted regions
For projects where the annual average outdoor PM2.5 level is 35 µg/m³ or higher, the following thresholds are met:
  • PM2.5: 25 µg/m³ or lower
  • PM10: 50 µg/m³ or lower
</t>
  </si>
  <si>
    <t>Certification note: Projects pursuing this strategy are limited in WELL Certification level to GOLD, regardless of total points achieved.
Note: The World Health Organization’s Global Urban Ambient Air Pollution Database may be consulted to view outdoor air quality levels, available at http://www.who.int/phe/health_topics/outdoorair/databases/cities/en/</t>
  </si>
  <si>
    <t>Technical Document</t>
  </si>
  <si>
    <t xml:space="preserve">Option 3: Dynamic thresholds in polluted regions
For projects where the annual average outdoor PM2.5 level is 35 µg/m³ or higher, the following thresholds are met:
  • PM2.5 less than or equal to 30% of the 24- or 48-hour average of outdoor levels on the day(s) of performance testing.
  • PM10 less than or equal to 30% of the 24- or 48-hour average of outdoor levels on the day(s) of performance testing.
</t>
  </si>
  <si>
    <t>Certification note: Projects pursuing this strategy are limited in WELL Certification level to SILVER, regardless of total points achieved.
Note: The World Health Organization’s Global Urban Ambient Air Pollution Database may be consulted to view outdoor air quality levels, available at http://www.who.int/phe/health_topics/outdoorair/databases/cities/en/</t>
  </si>
  <si>
    <t>For , Commercial Kitchen Spaces, Industrial</t>
  </si>
  <si>
    <t xml:space="preserve">Option 1: Acceptable thresholds
The following threshold is met:
  • PM2.5: 35 µg/m³ or lower
</t>
  </si>
  <si>
    <t xml:space="preserve">Option 2: Dynamic thresholds in polluted regions
For projects where the annual average ambient PM2.5 level is 35 µg/m³ or higher, the following thresholds are met:
  • PM2.5 equal to 30% of the 24- or 48-hour average of outdoor levels on the day(s) of performance testing.
  • PM10 equal to 30% of the 24- or 48-hour average of outdoor levels on the day(s) of performance testing.
</t>
  </si>
  <si>
    <t>A01.2 Meet Thresholds for Organic Gases</t>
  </si>
  <si>
    <t>For , All Spaces</t>
  </si>
  <si>
    <t xml:space="preserve">Option 1: Laboratory-based VOC tests
The following thresholds are met in occupiable spaces:
  • Benzene (CAS 71-43-2): 10 µg/m³ or lower
  • Formaldehyde (CAS 50-00-0): 50 µg/m³ or lower
  • Toluene (CAS 108-88-3): 300 µg/m³ or lower
</t>
  </si>
  <si>
    <t xml:space="preserve">Option 2: VOC monitoring
The following requirements are met:
  • Sensors to measure total VOC at least once per hour (with accuracy 20 μg/m³ + 20% of reading at values between 150 and 2000 μg/m³) are installed with a density of at least one per every {{well-unit}}3,500 f|325 {{/well-unit}}.
  • Data covering at least the previous one month demonstrate total VOC levels of 500 µg/m³ or lower for at least 90% of regularly occupied hours for all sensors.
</t>
  </si>
  <si>
    <t>Note: Projects undergoing recertification which were previously awarded Feature A08 must consider all data collected since the previous (re)certification.</t>
  </si>
  <si>
    <t>A01.3 Meet Thresholds for Inorganic Gases</t>
  </si>
  <si>
    <t xml:space="preserve">The following thresholds are met in occupiable spaces:
  • Carbon monoxide: 10 µg/m³ [9 ppm] or lower
  • Ozone: 100 µg/m³ [51 ppb] or lower
</t>
  </si>
  <si>
    <t xml:space="preserve">The following thresholds are met:
  • Carbon monoxide: 34 µg/m³ [30 ppm] or lower
  • Ozone: 100 µg/m³ [51 ppb] or lower
</t>
  </si>
  <si>
    <t>A01.4 Meet Thresholds for Radon</t>
  </si>
  <si>
    <t xml:space="preserve">For regularly occupied spaces at or below grade, one of the following requirements is met:
  • The radon is 0.15 Bq/L [4 pCi/L] or lower, as tested by a professional demonstrated not to have a conflict of interest with the WELL project. One test is conducted per {{well-unit}}25,000 f|2300 {{/well-unit}} of regularly occupied space at or below grade.
  • All regularly occupied spaces at or below grade meet Feature A03, Part 1, Option 1.
</t>
  </si>
  <si>
    <t>Letter of Assurance – Owner</t>
  </si>
  <si>
    <t>Letter of Assurance – Engineer</t>
  </si>
  <si>
    <t>A01.5 Monitor Air Parameters</t>
  </si>
  <si>
    <t>For , All Spaces except Dwelling Units</t>
  </si>
  <si>
    <t xml:space="preserve">The following requirements are met:
  • The pollutants listed in Parts 1-3 of this feature are monitored in regularly occupied spaces at intervals no longer than once per year, and the results are submitted annually through the WELL digital platform.
  • The number and location of sampling points for on-going monitoring complies with the requirements outlined in the Performance Verification Guidebook.
</t>
  </si>
  <si>
    <t>On-going Data Report</t>
  </si>
  <si>
    <t>Smoke-Free Environment</t>
  </si>
  <si>
    <t>A02.1 Prohibit Indoor Smoking</t>
  </si>
  <si>
    <t xml:space="preserve">The following requirement is met:
  • Smoking and the use of e-cigarettes is prohibited in interior spaces within the project boundary
</t>
  </si>
  <si>
    <t>Policy and/or Operations Schedule</t>
  </si>
  <si>
    <t>A02.2 Prohibit Outdoor Smoking</t>
  </si>
  <si>
    <t xml:space="preserve">Smoking and the use of e-cigarettes is prohibited in the following areas, with signage present to clearly communicate the ban:
  • Outdoors at ground level within {{well-unit}}25 ft|7.5 m{{/well-unit}} (or the maximum extent allowable by local codes) of all entrances, operable windows and building air intakes Signage is present to clearly communicate the ban. In outdoor areas within the project boundary that allow smoking (if any), signs are placed along walkways (not more than {{well-unit}}100 ft|30 m{{/well-unit}} between signs) that describe the hazards of smoking
  • On decks, patios, balconies, rooftops and other occupiable outdoor areas above ground level.
</t>
  </si>
  <si>
    <t>On-site Photographs</t>
  </si>
  <si>
    <t>Ventilation Design</t>
  </si>
  <si>
    <t>A03.1 Ensure Adequate Ventilation</t>
  </si>
  <si>
    <t xml:space="preserve">Option 1: Mechanically ventilated spaces
For mechanically ventilated projects, one of the following requirements is met:
  • Newly installed ventilation systems are designed to meet the supply and exhaust rates set in one or more of the following ventilation guidelines, which must describe ventilation rates for at least 90% of the project area. The ventilation system is scheduled to be tested and balanced after project occupancy:    
      •  ASHRAE 62.1-2010 or any more recent versions (Ventilation Rate Procedure or IAQ Procedure)    
      •  ASHRAE 62.2-2016    
      •  EN 16798-1 (for Category IV buildings)    
      •  AS 1668.2-2012 or any more recent version    
      •  CIBSE Guide A: Environmental Design, version 2007 or any more recent version
  • Existing ventilation systems have been tested and balanced to meet supply and exhaust rates set in one or more ventilation guidelines listed above within the last five years.
</t>
  </si>
  <si>
    <t xml:space="preserve">Option 2: Naturally ventilated spaces
For naturally ventilated projects with no mechanical ventilation, the following requirements are met:
  • One or more of the following design criteria, which must describe ventilation rates for at least 90% of the project area:    
      •  Natural Ventilation Procedure in ASHRAE 62.1-2010 or any more recent version    
      •  CIBSE AM10: Natural Ventilation in Non-Domestic Buildings (2005 or any more recent version) Section 2.4 – Natural ventilation strategies and Chapter 4 – Design Calculations    
      •  AS 1668.4-2012 or any more recent version    
      •  Any reference in Option 1, which describes natural ventilation procedures.
  • Vents and windows used to meet the ventilation requirements in one of the standards mentioned above are permanently open or have controls to prevent their closure during periods of occupancy. (Operable windows not used in ventilation calculations may be user operated.)
  • Outdoor air meets the following thresholds as an average for the previous year:    
      •  PM2.5 less than 15 μg/m³    
      •  PM10 less than 30 μg/m³
</t>
  </si>
  <si>
    <t xml:space="preserve">Option 3: Naturally ventilated spaces in areas with elevated particulate matter
For naturally ventilated projects with no mechanical ventilation, the following requirements are met:
  • One or more of the following design criteria, which must describe ventilation rates for at least 90% of the project area:    
      •  Natural Ventilation Procedure in ASHRAE 62.1-2010 or any more recent version    
      •  CIBSE AM10: Natural Ventilation in Non-Domestic Buildings (2005 or any more recent version) Section 2.4 – Natural ventilation strategies and Chapter 4 – Design Calculations    
      •  AS 1668.4-2012 or any more recent version    
      •  Any reference in Option 1, which describes natural ventilation procedures.
  • Vents and windows used to meet the ventilation requirements in one of the standards mentioned above are permanently open or have controls to prevent their closure during periods of occupancy. (Operable windows not used in ventilation calculations may be user operated.)
  • Outdoor air meets the following thresholds as an average for the previous year:    
      •  PM2.5 less than 35 μg/m³    
      •  PM10 less than 70 μg/m³
</t>
  </si>
  <si>
    <t xml:space="preserve">Certification note: Projects pursuing this strategy are limited in WELL Certification level to SILVER, regardless of total points achieved.
</t>
  </si>
  <si>
    <t>Construction Pollution Management</t>
  </si>
  <si>
    <t>A04.1 Mitigate Construction Pollution</t>
  </si>
  <si>
    <t xml:space="preserve">For construction occurring after project registration, the following requirements are met:
  • Ducts are maintained per one of the below:    
      •  Ducts are sealed and protected from possible contamination during construction    
      •  Ducts are cleaned prior to installing registers, grills and diffusers.
  • If permanently installed ventilation system is operating during construction, filters must meet the following:     
      •  Media filters with a PM10 removal rating of at least 70% (e.g., MERV 8) are used to filter return air    
      •  All filters are replaced prior to occupancy
  • The project implements the following moisture and dust management procedures:    
      •  Carpets, acoustical ceiling panels, fabric wall coverings, insulation, upholstery and furnishings and other absorptive materials are stored separately in a designated area protected from moisture damage    
      •  All active areas of work are isolated from other spaces by sealed doorways or windows or through the use of temporary barriers    
      •  Walk-off mats are used at entryways to reduce the transfer of dirt and pollutants    
      •  Saws and similar tools use dust guards or collectors to capture generated dust
</t>
  </si>
  <si>
    <t>Letter of Assurance – Contractor</t>
  </si>
  <si>
    <t>O</t>
  </si>
  <si>
    <t>Enhanced Air Quality</t>
  </si>
  <si>
    <t>A05.1 Meet Enhanced Thresholds for Particulate Matter</t>
  </si>
  <si>
    <t xml:space="preserve">The following requirement is met:
  • Projects comply with the thresholds specified in the table below:
</t>
  </si>
  <si>
    <t>A05.2 Meet Enhanced Thresholds for Organic Gases</t>
  </si>
  <si>
    <t xml:space="preserve">The following thresholds are met in occupiable spaces:
  • Acetaldehyde: 140 µg/m³ or lower
  • Acrylonitrile: 5 µg/m³ or lower
  • Benzene: 3 µg/m³ or lower
  • Caprolactam: 2.2 µg/m³ or lower
  • Formaldehyde: 9 µg/m³ or lower
  • Naphthalene: 9 µg/m³ or lower
  • Toluene: 300 µg/m³ or lower
</t>
  </si>
  <si>
    <t>A05.3 Meet Enhanced Thresholds for Inorganic Gases</t>
  </si>
  <si>
    <t xml:space="preserve">The following thresholds are met:
  • Carbon monoxide: 7 mg/m³ [6 ppm] or lower
  • Nitrogen dioxide: 40 µg/m³ [21 ppb] or lower
</t>
  </si>
  <si>
    <t>Enhanced Ventilation Design</t>
  </si>
  <si>
    <t>A06.1 Increase Outdoor Air Supply</t>
  </si>
  <si>
    <t xml:space="preserve">Option 1: Increased air supply
For mechanically ventilated projects, the following requirement is met in all occupiable spaces:
  • Exceed outdoor air supply rates described in ASHRAE 62.1-2010 by the percentages shown in the table below:
</t>
  </si>
  <si>
    <t xml:space="preserve">Option 2: Demand control ventilation
For mechanically ventilated projects, the following requirements are met in at least 90% of regularly occupied spaces:
  • A demand-controlled ventilation (DCV) system regulates the outdoor air ventilation rate to keep CO2 levels less than the thresholds specified in the table below, at the maximum intended occupancy:
  • Carbon dioxide is measured at the return air diffusers or in the breathing zone at least {{well-unit}}3.3 ft|1 m{{/well-unit}} away from doors, windows, air supply diffusers or occupants. At least one sensor is used for each occupancy zone (or per air handling unit, if a single zone is served by multiple air handling units). If the occupancy density/pattern/usage is substantially different in two adjacent areas, each area must be considered a separate zone.
</t>
  </si>
  <si>
    <t xml:space="preserve">Option 3: Enhanced natural ventilation
For naturally ventilated projects, the following requirement is met:
  • Implement an engineered natural ventilation system that is sufficient to keep CO2 levels in the breathing zone of all regularly occupied spaces below the specified thresholds at the maximum intended occupancies:
</t>
  </si>
  <si>
    <t>A06.2 Improve Ventilation Effectiveness</t>
  </si>
  <si>
    <t xml:space="preserve">Option 1: Displacement ventilation system
The project uses a displacement ventilation system in at least 90% of regularly occupied spaces, with one of the following as a basis for design:
  • ASHRAE Guidelines RP-949
  • ASHRAE 62.1-2019, "Stratified Air Distribution Systems (Section 6.2.1.2.1)
  • REHVA Guidebook No. 01 (Displacement Ventilation in non-industrial premises)
</t>
  </si>
  <si>
    <t xml:space="preserve">Option 2: Personalized ventilation system
For at least 50% of workstations, the following requirements are met:
  • Outdoor air is supplied in the breathing zone, with an airspeed of no greater than {{well-unit}}50 fpm|0.25 m/s{{/well-unit}} at the occupant's head
  • The return air diffusers are located more than {{well-unit}}9.8 ft|2.8 m{{/well-unit}} above the floor
</t>
  </si>
  <si>
    <t>Operable Windows</t>
  </si>
  <si>
    <t>A07.1 Provide Operable Windows</t>
  </si>
  <si>
    <t xml:space="preserve">The following requirement is met:
  • Project meets one of the below:    
      •  At least 75% of the regularly occupied spaces have operable windows that provide access to outdoor air    
      •  For each floor, the openable window area is at least 4% of the net occupiable floor area
</t>
  </si>
  <si>
    <t>Letter of Assurance – Designer</t>
  </si>
  <si>
    <t>A07.2 Manage Window Use</t>
  </si>
  <si>
    <t xml:space="preserve">Option 1: Outdoor air measurement
The following requirement is met:
  • Outdoor levels of PM2.5, temperature and humidity are monitored at intervals of at least once per hour, based on a data-gathering station located within {{well-unit}}2.5 mi|4 km{{/well-unit}} of the building. This monitoring system may be operated by the project or by another entity (e.g., a government).
</t>
  </si>
  <si>
    <t>Professional Narrative</t>
  </si>
  <si>
    <t xml:space="preserve">Option 2: Window operation
Indicator lights at windows (at least one per room with windows) cue occupants when the conditions outside are suitable for opening windows:
  • PM2.5: 15 µg/m³ or lower.
  • Dry-bulb temperature: within {{well-unit}}15 °F|8 °C{{/well-unit}} of indoor air temperature setpoint.
  • Relative Humidity: 65% or lower.
</t>
  </si>
  <si>
    <t>Air Quality Monitoring and Awareness</t>
  </si>
  <si>
    <t>A08.1 Install Indoor Air Monitors</t>
  </si>
  <si>
    <t xml:space="preserve">Option 1: Sensor requirements
The following requirements are met:
  • The project deploys monitors that measure at least three of the following parameters:    
      •  PM2.5 or PM10 (accuracy 25% at 50 μg/m³).    
      •  Carbon dioxide (accuracy 10% at 750 ppm).     
      •  Carbon monoxide (accuracy 1 ppm at values between 0 and 10 ppm).    
      •  Ozone (accuracy 10 ppb at values between 0 and 100 ppb).    
      •  Nitrogen dioxide (accuracy 20 ppb at values between 0 and 100 ppb).    
      •  Total VOCs (accuracy 25% at 500 μg/m³).    
      •  Formaldehyde (accuracy 20 ppb at values between 0 and 100 ppb).
  • Monitors are sited at locations compliant with relevant parameters in the Performance Verification Guidebook. Monitor density is at least one sensor per {{well-unit}}3500 f|325 {{/well-unit}}.
  • Measurements are taken at intervals of no longer than 10 minutes for carbon dioxide and no longer than one hour for other pollutants.
</t>
  </si>
  <si>
    <t xml:space="preserve">Option 2: Reporting &amp; maintenance
The following requirements are met:
  • Data are submitted annually through the WELL digital platform.
  • Monitors are recalibrated or replaced annually, and projects submit documentation attesting to their calibration or replacement annually through the WELL digital platform.
</t>
  </si>
  <si>
    <t>A08.2 Promote Air Quality Awareness</t>
  </si>
  <si>
    <t xml:space="preserve">Information about the air quality measured in Part 1 of this feature is made available to occupants as follows:
  • Data are presented through one of the following:    
      •  Display screens prominently positioned at a height of {{well-unit}}3.6–5.6 ft|1.1–1.7 m{{/well-unit}} with at least one display per {{well-unit}}3500 f|325 {{/well-unit}} of regularly occupied space.     
      •  Hosted on a website or phone application accessible to occupants. Signs are present indicating where the data may be accessed at a density of at least one sign per {{well-unit}}3500 f|325 {{/well-unit}} of regularly occupied space.
  • Data presented include one of the following:    
      •  Concentrations of the parameters measured.    
      •  Qualitative results of air quality (e.g., colored-coded levels).
</t>
  </si>
  <si>
    <t>Note: Projects may only receive points for this part, if Part 1 is also achieved</t>
  </si>
  <si>
    <t>Pollution Infiltration Management</t>
  </si>
  <si>
    <t>A09.1 Design Healthy Entryways</t>
  </si>
  <si>
    <t xml:space="preserve">Option 1: Building entry design
The following requirements are met:
  • All regularly used entrances to the building that open to a pedestrian network include an entryway system composed of grilles, grates, slots or rollout mats or removable carpet tiles that are at least the width of the entrance and {{well-unit}}10 ft|3 m{{/well-unit}} long in the primary direction of travel (sum of indoor and outdoor length)
  • One of the below is in place to slow the movement of air from outdoors to indoors:    
      •  Building entry vestibule with two typically closed doorways.  
      •  Revolving entrance doors.
</t>
  </si>
  <si>
    <t xml:space="preserve">Option 2: Building entry maintenance
Building entryway systems are cleaned, as follows:
  • Wet-cleaned at least once a week, or as instructed by manufacturer.
  • Vacuumed at least once a day, or as instructed by manufacturer.
</t>
  </si>
  <si>
    <t xml:space="preserve">Option 3: Outdoor sport areas
The following requirement is met:
  • All facilities adjacent to an outdoor sports field have a staging area that separates the playing field from other internal areas to capture moisture and debris
</t>
  </si>
  <si>
    <t>A09.2 Perform Envelope Commissioning</t>
  </si>
  <si>
    <t xml:space="preserve">For projects undergoing design and construction, the following requirements are met:
  • The project uses a façade engineer that is responsible for defining the building envelope performance metrics (including materials, components, assemblies and systems) at the concept design stage.
  • The building envelope performance requirements are included in the Basis of Design document and reflect the Owner's Project Requirements.
  • The commissioning process includes envelope commissioning for air infiltration and leakage, which is reflected in the specification and commissioning plan.
  • The envelope commissioning process is executed, as outlined in the commissioning plan.
  • The envelope commissioning plan is included in the project Operation &amp;amp; Maintenance (O&amp;amp;M) Manual.
</t>
  </si>
  <si>
    <t>Combustion Minimization</t>
  </si>
  <si>
    <t>A10.1 Manage Combustion</t>
  </si>
  <si>
    <t>For , All Spaces except Commercial Kitchen Spaces</t>
  </si>
  <si>
    <t xml:space="preserve">Option 1: Appliance and heater combustion ban
The following requirement is met:
  • Combustion-based fireplaces, stoves, space heaters, ranges and ovens are not used in occupiable spaces
</t>
  </si>
  <si>
    <t xml:space="preserve">Option 2: Low-emission combustion sources
Equipment used in the project for heating, cooling, water heating, process heating or power generation (including back-up, if used for more than 200 hours per year) within the building or project site meet some combination of the following requirements:
  • Comply with California’s South Coast Air Quality Management District emission rules for pollution
  • Are electric.
  • Are supplied by district heating or cooling.
</t>
  </si>
  <si>
    <t xml:space="preserve">Option 3: Engine exhaust reduction
The following requirement is met:
  • Vehicle engine idling for more than 30 seconds is prohibited in all pick-up, drop-off and parking areas at the building site controlled by the project. "No idling" signage is present at these locations indicating this rule.
</t>
  </si>
  <si>
    <t>Source Separation</t>
  </si>
  <si>
    <t>A11.1 Manage Pollution and Exhaust</t>
  </si>
  <si>
    <t xml:space="preserve">For all bathrooms, kitchens, rooms for cleaning and chemical storage, rooms with high-volume printers and copiers and high-humidity areas, the following requirements are met:
  • Meet one of the following:    
      •  Are separated from all adjacent regularly occupied spaces with self-closing doors and/or vestibules.    
      •  Are negatively pressurized compared with adjacent regularly occupied spaces.
  • Utilize exhaust fans such that the return air is vented outdoors and not recirculated
</t>
  </si>
  <si>
    <t>For , Commercial Kitchen Spaces</t>
  </si>
  <si>
    <t xml:space="preserve">The following requirements are met:
  • Canopy hoods have side or partial panels, when allowable by code
  • Type II hood overhangs and setbacks comply with ASHRAE 154-2011 (Table 3 - Minimum Overhang Requirements for Type II Hoods) on all open sides, measured in the horizontal plane from the inside edge of the hood to the edge of the top horizontal surface of the appliance
  • The vertical distance between the front lower lip of the hood and the cooking surface is less than or equal to {{well-unit}}4 ft|1.2 m{{/well-unit}}
  • Makeup air velocity near (or directed at) the hood is less than {{well-unit}}75 fpm|0.38 m/s{{/well-unit}}
  • Replacement air introduced directly into the exhaust hood cavity does not exceed 10% of the hood exhaust airflow rate
  • At least 50% of the air that replaces the exhaust air is conditioned transfer air, rather than makeup air
  • Appliances are grouped under exhaust hoods according to effluent production and associated ventilation requirements, as specified in ASHRAE 154-2011, per hood type (defined by the classifications used in ASHRAE 154-2011 for light, medium, heavy and extra-heavy appliance duty levels)
  • Appliances have a rear seal between the appliance and the wall, when allowable by code
  • Appliances located at the end of a cook line requiring exhaust airflow rates greater than {{well-unit}}300 cfm/ft|460 L/s/m{{/well-unit}} have a full side panel or an end wall
</t>
  </si>
  <si>
    <t>For , Dwelling Units</t>
  </si>
  <si>
    <t xml:space="preserve">For all ovens, cooking burners and stove top cooking appliances that use a range hood, the following requirements are met:
  • Exhaust air is vented directly to the outdoors
  • Exhaust air outlets are separated from any air intakes by at least {{well-unit}}10 ft|3 m{{/well-unit}}, unless otherwise specified by local code
  • The minimum operating exhaust airflow rate is the greater of {{well-unit}}100 cfm per linear foot|150 L/s per linear meter{{/well-unit}} of range hood width or {{well-unit}}200 cfm|94 L/s{{/well-unit}}
  • The range hood device, when in operation, covers at least 75% of the burner area
</t>
  </si>
  <si>
    <t>Air Filtration</t>
  </si>
  <si>
    <t>A12.1 Implement Particle Filtration</t>
  </si>
  <si>
    <t xml:space="preserve">Option 1: Filtration levels
The following requirement is met:
  • Media filters are used in the ventilation system to filter outdoor air supplied to the space, in accordance with thresholds specified in the table below
</t>
  </si>
  <si>
    <t xml:space="preserve">Option 2: Filter maintenance
The following requirement is met:
  • Evidence that the filter has been replaced according to the manufacturer's recommendation is submitted annually through the WELL digital platform.
</t>
  </si>
  <si>
    <t>On-going Maintenance Report</t>
  </si>
  <si>
    <t>Enhanced Supply Air</t>
  </si>
  <si>
    <t>A13.1 Improve Supply Air</t>
  </si>
  <si>
    <t xml:space="preserve">Option 1: Air supply requirements
All occupiable spaces utilize one of the following  strategies:
  • 100% outdoor air (i.e., supply air has not recirculated from within the building).
  • Partially recirculated air which has been treated with the following:    
      •  Activated carbon filter.    
      •  At least one of the following: (i) Media filter with PM2.5 removal of ≥90% (e.g., MERV 14 or F8), (ii) UVGI within the ducts to treat the moving air, or (iii) upper-room UVGI.
  • Partially recirculated air and include air purification/cleaning devices within the space (with a quantity appropriate to the room volume or area, based on manufacturer specification) that include the following:    
      •  Activated carbon filter.    
      •  Media filter with PM2.5 removal of ≥90% (e.g., MERV 14 or F8) or UVGI.
</t>
  </si>
  <si>
    <t xml:space="preserve">Option 2: Filter maintenance
If filters or other air treatment is used, the  following requirement is met:
  • Evidence that the filter or device has been replaced or maintained according to the manufacturer's recommendation is submitted annually through the WELL digital platform.
</t>
  </si>
  <si>
    <t>Microbe and Mold Control</t>
  </si>
  <si>
    <t>A14.1 Implement Ultraviolet Air Treatment</t>
  </si>
  <si>
    <t xml:space="preserve">Option 1: UV system design
The following requirements are met:
  • All central air handling units use ultraviolet lamps to irradiate the surfaces of the cooling coils and drain pans
  • All cooling coils and drain pans associated with fan coil units either:    
      •  Are irradiated by ultraviolet lamps.    
      •  May be opened for inspection for mold growth and cleaned, if necessary.
</t>
  </si>
  <si>
    <t xml:space="preserve">Option 2: UV system maintenance and inspection
The following requirements are met:
  • Evidence that the ultraviolet lamps have been replaced or maintained, according to manufacturer's recommendation is submitted annually through the WELL digital platform.
  • All cooling coils without ultraviolet lamps (if applicable) are inspected on a quarterly basis for mold growth and cleaned. If necessary, dated photos demonstrating adherence are submitted annually through the WELL digital platform.
</t>
  </si>
  <si>
    <t>Water Quality Indicators</t>
  </si>
  <si>
    <t>W01.1 Verify Water Quality Indicators</t>
  </si>
  <si>
    <t xml:space="preserve">Water delivered to the project and intended for human  contact (e.g., drinking, cooking and dishwashing, handwashing, showering or  bathing) meets the following thresholds:
  • Turbidity  is less than or equal to 1.0 NTU, FTU or FNU (nephelometric turbidity, formazin  turbidity or formazin nephelometric units, respectively).
  • Coliforms  are not detected in any 100 ml sample.
</t>
  </si>
  <si>
    <t>Note: Multifamily residential projects may achieve WELL Certification at the Bronze or Silver level without testing in dwelling units, but cannot achieve Gold or Platinum without testing in dwelling units. See Sampling Rates for Multifamily Residential in the WELL Performance Verification Guidebook for further details.</t>
  </si>
  <si>
    <t>Drinking Water Quality</t>
  </si>
  <si>
    <t>W02.1 Meet Chemical Thresholds</t>
  </si>
  <si>
    <t xml:space="preserve">The following requirements are met:
  • The project provides at least one drinking water  dispenser, plus one drinking water dispenser per dwelling unit.
  • All drinking water dispensers provide water that  meets the following parameters                                                
      •  Arsenic ≤ 0.01 mg/L.  
      •  Cadmium ≤ 0.003 mg/L.  
      •  Chromium (total) ≤ 0.05 mg/L.   
      •  Copper ≤ 2 mg/L.  
      •  Fluoride ≤ 1.5 mg/L.  
      •  Lead ≤ 0.01 mg/L.  
      •  Mercury (total) ≤ 0.006 mg/L.  
      •  Nickel ≤ 0.07 mg/L.  
      •  Nitrate ≤ 50 mg/L as Nitrate (11 mg/L as  Nitrogen).  
      •  Nitrite  ≤ 3 mg/L as Nitrite (0.9 mg/L as Nitrogen).  
      •  Total  chlorine ≤ 5 mg/L.
  • All drinking water dispensers provide water that  meets the following parameters:  
      •  Residual (free) chlorine does not exceed 4 mg/L.³  
      •  The concentration of total trihalomethanes  (TTHM, sum of dibromochloromethane, bromodichloromethane, chloroform and  bromoform) is 0.08 mg/L or less.³  
      •  The concentration of haloacetic acids (HAA5, sum  of chloroacetic, dichloroacetic, trichloroacetic, bromoacetic and dibromoacetic  acids) is 0.06 mg/L or less.³
</t>
  </si>
  <si>
    <t>W02.2 Meet Thresholds for Organics and Pesticides</t>
  </si>
  <si>
    <t xml:space="preserve">Option 1: Drinking water quality report
The following requirements are met:
  • A municipal water quality report issued not more  than one year before project registration covers at least two of the pesticides  below. All reported pesticides comply with the following thresholds                                    
      •  Aldrin and Dieldrin (combined): 0.00003 mg/L or  less.  
      •  Atrazine:  0.1 mg/L or less.  
      •  Carbofuran:  0.007 mg/L or less.   
      •  Chlordane:  0.0002 mg/L or less.  
      •  2,4-Dichlorophenoxyacetic acid (2,4-D): 0.03  mg/L or less.  
      •  Dichlorodiphenyltrichloroethane (DDT) and  metabolites: 0.001 mg/L or less.  
      •  Lindane: 0.002 mg/L or less.  
      •  Pentachlorophenol (PCP): 0.009 mg/L or less.
  • A municipal water quality report issued not more  than one year before project registration contains concentrations of at least  three of the organic contaminants below. All reported organic contaminants  comply with the following thresholds                                            
      •  Benzene: 0.01 mg/L.  
      •  Benzo[a]pyrene:  0.0007 mg/L.  
      •  Carbon  tetrachloride: 0.004 mg/L.  
      •  1,2-Dichloroethane:  0.03 mg/L.  
      •  Tetrachloroethene (Tetrachloroethylene): 0.04  mg/L.  
      •  Toluene: 0.7 mg/L.  
      •  Trichloroethene: 0.02 mg/L.  
      •  2,4,6-Trichlorophenol: 0.2 mg/L.  
      •  Vinyl Chloride: 0.0003 mg/L.  
      •  Xylenes  (o-, m- and p-): 0.5 mg/L.
</t>
  </si>
  <si>
    <t xml:space="preserve">Option 2: On-site testing
The following requirements are met:
  • All drinking water dispensers provide water that meets thresholds for at least two pesticides and three organic contaminants listed under ‘Drinking Water Quality Report’.
  • Water is tested by a professional demonstrated not to have a conflict of interest with the WELL project.
</t>
  </si>
  <si>
    <t>Note: Project selects pesticides and/or organic contaminants found  above thresholds established under ‘Drinking Water Quality Report’ in any  applicable municipal water quality report, if available.</t>
  </si>
  <si>
    <t>Basic Water Management</t>
  </si>
  <si>
    <t>W03.1 Monitor Chemical and Biological Water Quality</t>
  </si>
  <si>
    <t xml:space="preserve">Option 1: Drinking water quality report
The following requirements are met:
  • The following water parameters are sampled at intervals of no less than once per year:  
      •  Turbidity.  
      •  pH.  
      •  Residual (free) chlorine.  
      •  Total coliforms, only if residual chlorine is below detection limits.  
      •  Any other water parameter found at 80% or above its threshold listed in W02 Part 1, as stated in the Final WELL Report or in subsequent annual sampling. Testing occurs only at the locations where parameters were found to be at 80% or above its threshold and testing takes place at least annually until the sample is below 80% of the threshold.
  • The number and location of sampling points for on-going monitoring complies with the requirements outlined in the Performance Verification Guidebook.
  • The water quality results are submitted annually through the WELL digital platform.
</t>
  </si>
  <si>
    <t>W03.2 Implement Legionella Management Plan</t>
  </si>
  <si>
    <t xml:space="preserve">Option 1: Legionella plan development
The project provides a Legionella management plan that  meets the following requirements:
  • Addresses hot water systems, cooling towers, decorative fountains and any  other devices or spaces under control of the project where water is  recirculated and aerosolized.
  • Includes the items listed below:³                              
      •  Determination of roles for Legionella management in the building, distinguishing those under project control from those that may be the responsibility of building management or other parties.   
      •   Water system inventory and process flow diagrams of systems within the project boundary.   
      •   Hazard analysis of water assets within the project boundary. If the project does not operate the building hot water supply system (e.g., boilers, heaters, pumps or hot water risers), then an explanation of the building-wide Legionella management policies (if any) and how they influence risk is included.   
      •   A list of monitoring actions for relevant variables (e.g., temperature or residual chlorine),  performance limits associated with these variables, and corrective actions when variables exceed such limits.   
      •  A list of critical control points (locations where actions to maintain relevant variables listed in (4) within performance limits are applied) within the project boundary.   
      •   Verification and validation procedures for evaluating the suitability and proper implementation of the management plan. A Legionella sampling schedule is included if projects have operational control over cooling towers and spas.  
      •   Protocols for documenting results of monitoring activities and corrective actions. If sampling for Legionella is planned, results are included.
</t>
  </si>
  <si>
    <t xml:space="preserve">Option 2: Legionella plan implementation
The following requirement is met:
  • Project  submits annually through the WELL digital platform documentation of monitoring  results, corrective actions and Legionella sample results (if any) as  stated in the Legionella management plan.
</t>
  </si>
  <si>
    <t>Enhanced Water Quality</t>
  </si>
  <si>
    <t>W04.1 Meet Thresholds for Drinking Water Taste</t>
  </si>
  <si>
    <t xml:space="preserve">Water delivered to the project for human consumption meets the following thresholds:
  • Aluminum ≤ 0.2 mg/L
  • Chloride  ≤ 250 mg/L
  • Copper  ≤ 1 mg/L
  • Manganese  ≤ 0.05 mg/L.
  • Iron ≤ 0.3 mg/L
  • Silver≤ 0.1 mg/L
  • Sodium  ≤ 270 mg/L.³
  • Sulfate  ≤ 250 mg/L
  • Sulfide  ≤ 0.05 mg/L.³
  • Zinc  ≤5 mg/L
  • Total  Dissolved Solids (TDS) ≤ 500 mg/L
  • Free  Chlorine ≤ 1.25 mg/L
</t>
  </si>
  <si>
    <t>Drinking Water Quality Management</t>
  </si>
  <si>
    <t>W05.1 Assess and Maintain Drinking Water Quality</t>
  </si>
  <si>
    <t xml:space="preserve">Option 1: Water quality pre-test
For first-time registered projects, the following requirements are met:
  • The project pre-tests water at least one month before Performance Verification for the parameters below:  
      •  Turbidity.  
      •  Coliforms.  
      •  pH.  
      •  Total Dissolved Solids (TDS).  
      •  Total Chlorine.  
      •  Residual (free) chlorine.  
      •  Arsenic.  
      •  Lead.  
      •  Copper.  
      •  Nitrate  
      •  Benzene.
  • Sampling  occurs at the following locations (with filters or other water treatment  devices removed, if present):  
      •  The water dispenser that is closest to the pipe that delivers water into the project.  
      •  	For projects with more than two floors, a drinking water dispenser on the highest floor and the drinking water dispenser located farthest from the location in requirement b(1) above to which the project has access.   
      •  For projects of 12 or more floors, one additional drinking water dispenser for every 10 floors.
</t>
  </si>
  <si>
    <t>Note: Projects under re-certification do not need to pre-test water in order to achieve this Part.</t>
  </si>
  <si>
    <t xml:space="preserve">Option 2: Water quality monitoring
The following requirements are met:
  • Piped water is delivered to drinking water dispensers.
  • Water  is tested quarterly in drinking water dispensers and meets the following thresholds. If any sample exceeds these thresholds, remediation and  re-testing occur within a month:                                  
      •  Turbidity  is 1.0 NTU, FTU or FNU or less.  
      •  pH  is between 6.5 and 9.0 (between 5.5 and 9 if a reverse osmosis system is installed at the point of use).  
      •  Total  Dissolved Solids (TDS) are 500 mg/L or less.  
      •  Total  Chlorine is 5 mg/L or less.  
      •  Residual  (free) Chlorine is 5 mg/L or less.  
      •  Total  Coliforms are not detected in a 100 ml sample. Testing is required only if  residual chlorine is not detected.  
      •  Lead  is 10 mg/L or less. Sampling frequency can be reduced to once per year if  results are below detection limits in two consecutive samples.  
      •  Copper  is 2 mg/L or less. Sampling frequency can be reduced to twice a year if results  are below 0.1 mg/L in two consecutive samples; testing is no longer required if four  consecutive samples are below this threshold.
  • The number and location of sampling points for on-going monitoring complies with the requirements outlined in the Performance Verification Guidebook.
  • All  test results are submitted annually through the WELL digital platform.
</t>
  </si>
  <si>
    <t>W05.2 Promote Drinking Water Transparency</t>
  </si>
  <si>
    <t xml:space="preserve">The following information is prominently displayed near sources of drinking water (or on a website available to occupants):
  • Water quality results from the most recent sampling, including date of testing and compliance with WELL thresholds.
  • If filters or other treatment units are in use, information about the treatment technologies and most recent date of device maintenance and/or filter cartridge replacement.
</t>
  </si>
  <si>
    <t>Drinking Water Promotion</t>
  </si>
  <si>
    <t>W06.1 Ensure Drinking Water Access</t>
  </si>
  <si>
    <t xml:space="preserve">Option 1: Dispenser availability
The following requirements are met:
  • At  least one drinking water dispenser (minimum one per floor) is located within a {{well-unit}}100 ft|30 m{{/well-unit}} walk distance of all regularly occupied floor area and in all dining  areas.
  • Water  delivered by the dispensers is directly piped through the building’s water  supply or is stored in containers designed for refilling.
  • All  newly installed drinking water fountains are designed for water bottle-refilling.
</t>
  </si>
  <si>
    <t xml:space="preserve">Option 2: Dispenser maintenance
All drinking water dispensers meet the following requirement:
  • The  mouthpieces/outlets, protective guards, aerators (if present), basins and touch points are  cleaned on a daily basis.
</t>
  </si>
  <si>
    <t>Moisture Management</t>
  </si>
  <si>
    <t>W07.1 Design Envelope for Moisture Protection</t>
  </si>
  <si>
    <t xml:space="preserve">The building envelope aims to minimize moisture intrusion and accumulation through the following:³
  • For a project where construction occurs after  registration, verification of site drainage and storm water management during  building construction phase.
  • Air tightness testing to assess water vapor transfer.
  • Adverse vapor pressure differentials that may cause condensation on interstitially hidden materials.
  • Entryway design that considers at least three strategies  to minimize the ingress or permeation of water into the building.
  • Installation of a continuous drainage plane  (e.g., a weather-resistant barrier integrated with flashing systems at  penetrations), interior to the exterior cladding.
  • Minimization of capillary suction (wicking) in  porous building materials through one of the below capillary break methods:          
      •  Free-draining spaces (e.g., between exterior  cladding, weather-resistant barriers in wall assemblies).  
      •  Non-porous materials (e.g., closed-cell foams, waterproofing  membranes, metal) between porous materials.
</t>
  </si>
  <si>
    <t>W07.2 Design Interiors for Moisture Management</t>
  </si>
  <si>
    <t xml:space="preserve">Option 1: Condensation and liquid water management
The project implements measures to manage moisture in interior  spaces that address, at a minimum, the following:³
  • Protection  of moisture-sensitive building materials and selection of moisture-resistant  materials or finishes in surfaces likely to be exposed to liquid water (e.g., finished  floors) or that may absorb moisture such as interior sheathing in basements,  areas at or below grade, bathrooms, janitorial rooms or kitchens.
  • Condensation  on cold surfaces such as basements, slab-on-grade floors, the inside of  exterior walls and glazing.
</t>
  </si>
  <si>
    <t xml:space="preserve">Option 2: Water leak control in fixtures
The following requirements are met:
  • All  hard-piped fixtures, such as toilets, dishwashers, icemakers, water treatment  devices and clothes washers, have a labeled, readily accessible single-throw  manual shut-off (governed or activated per use) or automatic shut-off at point-of-connection.
  • All  installed water treatment devices have a waste line fixed in-place, equipped  with a backflow preventor.
</t>
  </si>
  <si>
    <t>W07.3 Implement Mold and Moisture Management Plan</t>
  </si>
  <si>
    <t xml:space="preserve">Option 1: Operational moisture management
The project implements a moisture management plan for building operations that contains the following:
  • A  schedule of periodic inspections for signs and potential sources of water damage  or pooling, discoloration and mold on ceilings, walls, floors and HVAC  equipment.³
  • A  system or inspection protocol to periodically assess water pipe leaks.
  • A system for occupants and tenants to notify building management about mold or water damage.
</t>
  </si>
  <si>
    <t xml:space="preserve">Option 2: Leaks and mold inspections
The following requirement is met:
  • Results  of inspections for mold and leaks (including any mold test results) are  submitted annually through the WELL digital platform.
</t>
  </si>
  <si>
    <t>Hygiene Support</t>
  </si>
  <si>
    <t>W08.1 Provide Bathroom and Handwashing Accommodations</t>
  </si>
  <si>
    <t xml:space="preserve">Option 1: Bathroom Accommodations
The following requirements are met:
  • All bathrooms meet the following requirements:  
      •  Provide trash receptacles in stalls (in women’s and single-user bathrooms). If toilet paper cannot be flushed down toilets, trash receptacles must be placed in all bathroom stalls.  
      •  Provide sanitary pads, tampons and/or other menstrual products at no cost or subsidized by at least 50% (in women’s and single-user bathrooms).  
      •  Provide a hook, shelf or equivalent storage support in each toilet stall.
  • All occupants have access to at least one bathroom per floor that provides an accessible stall.
  • All occupants have access to at least one bathroom per floor that provides an infant changing table.
  • All regular occupants may request a syringe drop box at no cost, which the project places in one or more bathrooms based on occupant demand
  • All single-user bathrooms (if present) are open to all individuals with accompanying signage and at minimum one single-user bathroom per floor (if present) meets the room and stall dimensions required by local accessibility code.
  • Floor drains are equipped with a self-primed liquid-seal trap
</t>
  </si>
  <si>
    <t xml:space="preserve">Option 2: Family bathrooms
For projects where the majority of occupants are  visitors (e.g., shopping malls, airports, museums), family bathrooms are provided that meet the following requirements:
  • Accommodate expected demand by individuals in need of accompaniment or assistance in the bathroom (e.g., children, individuals with mental or physical disabilities)
  • Contain the following accommodations:  
      •  Changing table for infants.   
      •  Children’s toilet facilities or accommodations for child use of adult size toilet.   
      •  Children’s sinks or accommodations for child use of adult size sink (e.g., availability of stepstool).  
      •  Motion sensor lights.  
      •  Skid resistant floors.   
      •  Safety grab bars.   
      •  At least one designated location for bags (e.g., hook, shelf separate from changing table and sink).
</t>
  </si>
  <si>
    <t xml:space="preserve">Option 3: Handwashing support
The project provides, at minimum, the following in all sinks where handwashing is expected (e.g., bathrooms, break rooms and wellness rooms):
  • Fragrance-free liquid hand soap dispensed through one of the following:  
      •  Sealed disposable dispensers equipped with soap cartridges.   
      •  Dispensers with detachable and closed containers for soap refill. Soap containers must be washed and disinfected when emptied, before refilling.
  • One of the following methods for hand drying:    
      •  Paper towels.   
      •  Hand dryers equipped with a HEPA filter. Filter replacement and equipment maintenance are carried out per manufacturer’s instructions. This method is not available for healthcare projects.   
      •   Fabric hand towel rolls with dispensers, with rolls replaced before reaching their end of service.
  • Signage displaying steps for proper hand washing.
</t>
  </si>
  <si>
    <t>For , Commercial Kitchen Spaces, Dining Spaces</t>
  </si>
  <si>
    <t xml:space="preserve">Option 1: Provide Handwashing Signage in Commercial Kitchens
The following requirement is met:
  • Clear  signage directing toward the nearest handwashing location is present at the  entrance to all areas intended for food preparation and consumption.
</t>
  </si>
  <si>
    <t>W08.2 Enhance Bathroom Accommodations</t>
  </si>
  <si>
    <t>W08.3 Support Effective Handwashing</t>
  </si>
  <si>
    <t xml:space="preserve">All sinks where handwashing is expected (e.g., kitchens, bathrooms, break rooms and wellness rooms), meet the following requirements:
  • The faucet design prevents the water column from flowing directly into the drain or a sink drain stopper is installed
  • Water does not splash outside the sink when the faucet is fully open.
  • Newly installed sinks meet the following design parameters:    
      •  The sink basin is at least {{well-unit}}9 inches|23 cm{{/well-unit}} in width and length.  
      •   The water column from the sink to the basin is at least {{well-unit}}6 inches|15 cm{{/well-unit}} in length (measured along flow of water, even if at an angle).   
      •  The water column is at least {{well-unit}}3 inches|7.5 cm{{/well-unit}} away from any edge of the sink.
</t>
  </si>
  <si>
    <t>β Onsite Non-Potable Water Reuse</t>
  </si>
  <si>
    <t>W09.1 Implement Safety Plan for Non-Potable Water Capture and Reuse</t>
  </si>
  <si>
    <t xml:space="preserve">The following requirements are met:
  • The project implements a safety plan that contains the following:  
      •   A list of key team roles for design, operations, maintenance and third-party inspection of the non-potable water system capture, treatment and use.    
      •  A list of all applicable codes and regulations in the jurisdiction where the non-potable water reuse system is being installed and that govern the design, commissioning, and approval of operation of the system.    
      •  A process flow diagram that displays the non-potable water sources, conveyances, storage units, treatment devices and points of use, emphasizing the points where makeup potable water (i.e., water needed to supplement non-potable needs) may be added.    
      •  A description of the system that includes the sources and estimated contaminant loads of the non-potable water, the intended uses for the non-potable water, the water treatment devices (if any) and their certifications, and the water quality parameters expected at the points of use.    
      •  An analysis of how human exposure to pathogens through ingestion and inhalation of non-potable water is minimized, including (if applicable) a description of how the potable water network is protected from the introduction of non-potable water, emphasizing strategies that address cross-connection control and backflow prevention.    
      •  A description of the signage and identifiable pipe color-coding to distinguish the non-potable water network.    
      •  A list of strategies for the control of odors, nuisances and vectors due to stagnation of non-potable water.    
      •  A narrative that details provisions for emergency operations caused by overflow of storage tanks, leaks and outages.    
      •  A list of operational parameters (such as flow, turbidity, coliforms or other treatment-dependent indicators) to monitor the intended functioning of the water system, their monitoring frequency and control actions if such parameters are beyond target ranges.    
      •  A list of control points where the operational parameters are being measured.    
      •  A list of routine maintenance protocols and schedules.    
      •  A description of the procedures for system startup, determination of protocols for verification of the safety plan, including Legionella testing if a risk of inhalation exists, and schedule for third-party inspections.
  • Projects submit annually through the WELL digital platform documentation of the startup procedure, maintenance logs, results from verification tests (when applicable) and of third-party inspections.
  • Projects provide visual evidence of conspicuous signage to occupants to help them to clearly distinguish potable from non-potable water (where applicable) as well as informative displays to highlight the safety features and conservation goals of the non-potable water system.
</t>
  </si>
  <si>
    <t>Note: Projects are not required to provide information on the individuals assigned to perform the key roles determined in the safety plan.  All projects are required to submit the WELL beta feature implementation feedback form for every WELL beta feature pursued during documentation review.  More information on WELL v2 beta features can be found at https://resources.wellcertified.com/articles/introducing-well-beta-features/.</t>
  </si>
  <si>
    <t>Fruits and Vegetables</t>
  </si>
  <si>
    <t>N01.1 Provide Fruits and Vegetables</t>
  </si>
  <si>
    <t>For , All Spaces except Dining Spaces</t>
  </si>
  <si>
    <t xml:space="preserve">If foods are sold or provided on a daily basis by (or under  contract with) the project owner, each food outlet meets one of the following  requirements:
  • The selection includes at least two varieties of fruits (containing  no added sugar) and at least two varieties of non-fried vegetables
  • At least 50% of available food options are fruits (containing no  added sugar) and/or non-fried vegetables.
</t>
  </si>
  <si>
    <t>For , Dining Spaces</t>
  </si>
  <si>
    <t xml:space="preserve">One of the following requirements is met:
  • The selection includes at least four varieties of fruits  (containing no added sugar) and at least four varieties of non-fried vegetables
  • At least 50% of available food options are fruits (containing no  added sugar) and/or non-fried vegetables.
</t>
  </si>
  <si>
    <t>N01.2 Promote Fruit and Vegetable Visibility</t>
  </si>
  <si>
    <t xml:space="preserve">Option 1: Fruit and vegetable promotion
If foods are sold or provided  on a daily basis by (or under contract with) the project owner, fruits and  vegetables meet one of the following requirements:
  • Placed at  eye-level or just below eye-level
  • Displayed  on the countertop, table or other visible surface
  • Placed at  point-of-sale or point-of-purchase
  • Placed at  the end of aisles
  • Placed at  the beginning of food service lines
  • Visible  from the food outlet entrance
</t>
  </si>
  <si>
    <t xml:space="preserve">Option 1: Healthy menu design
If  foods are sold or provided on a daily basis by (or under contract with) the  project owner, fruits and vegetables are presented on menus and menu boards,  including digital menus, according to at least three of the following promotion  strategies:
  • Included as default options throughout the menu
  • Listed using appealing descriptions
  • Visually highlighted through icons, different colors or bolding
  • Listed first in each menu section
  • Listed in prominent areas of the menu (e.g., the top, bottom,  corners)
</t>
  </si>
  <si>
    <t>Nutritional Transparency</t>
  </si>
  <si>
    <t>N02.1 Provide Nutritional Information</t>
  </si>
  <si>
    <t xml:space="preserve">If packaged foods and beverages, including items  in vending machines and self-service bulk foods, are sold or provided on a  daily basis by (or under contract with) the project owner, the following  nutrition information is clearly displayed at point-of-decision on packaging or  adjacent signage:
  • Total calories per serving or package.
  • Macronutrient content (total protein, total fat and total  carbohydrate) in weight and/or as a percent of the estimated daily requirements  (daily values) per serving or package.
  • Total sugar content per serving or package.
</t>
  </si>
  <si>
    <t xml:space="preserve">For standard menu items sold or provided by (or  under contract with) the project owner, the following requirements are met:
  • The number of calories contained in each standard menu item, as  usually prepared and offered for sale, is clearly displayed on menus and menu  boards.
  • The macronutrient content (total protein, total fat and total  carbohydrate) and total sugar content of each standard menu item is available  upon request.
</t>
  </si>
  <si>
    <t>N02.2 Address Food Allergens</t>
  </si>
  <si>
    <t xml:space="preserve">Option 1: Food allergy training
If food is prepared on-site on a daily basis by (or under contract  with) the project owner, the following requirements are met:
  • All food service staff (including managers, servers and kitchen  staff) are offered annual food allergy training that covers, at a minimum, the  following topics    
      •                              Overview  of food allergies        
      •                              Anaphylaxis        
      •                              Emergency  response        
      •                              Communications  protocols        
      •                              Reducing  risk for cross-contact        
      •                              Use  of recipes and ingredient disclosure        
      •                              Knowledge  test
  • During hours of operation, at least one staff member with food  allergy training within the past year is present to handle questions and  special requests from individuals with food allergies.
</t>
  </si>
  <si>
    <t xml:space="preserve">Option 2: Food allergy signage
If food is prepared on-site on a daily basis by (or under contract  with) the project owner, the following requirement is met:
  • Point-of-decision signage is present to prompt individuals to  report any potential food allergies to staff.
</t>
  </si>
  <si>
    <t>N02.3 Label Sugar Content</t>
  </si>
  <si>
    <t xml:space="preserve">For standard menu items sold or provided by (or  under contract with) the project owner, one of the following requirements is  met:
  • Standard menu items do not contain more than 25 g of sugar per serving.
  • The total sugar content for each standard menu item, as usually  prepared and offered for sale, is clearly displayed at the point-of-decision on  menus and menu boards (in addition to calories as required in Part 1 of this  feature).
  • Standard  menu items containing more than 25 g of sugar per serving are identified by an  icon on menus and menu boards. An explanation of the  icon and the health risks of high sugar intake is available at the point-of-decision
</t>
  </si>
  <si>
    <t>Refined Ingredients</t>
  </si>
  <si>
    <t>N03.1 Limit Total Sugars</t>
  </si>
  <si>
    <t xml:space="preserve">Foods and beverages sold or provided on a daily basis by (or under  contract with) the project owner meet the following requirements:
  • Beverages do not contain more than 25 g of sugar per container or  serving
  • At least 25% of beverages contain no sugar per container or  serving, or drinking water is available at no cost.
  • No non-beverage food item (except whole fruit) contains more than  25 g of sugar per serving
</t>
  </si>
  <si>
    <t>N03.2 Promote Whole Grains</t>
  </si>
  <si>
    <t xml:space="preserve">Foods and beverages sold or provided on a daily basis by (or under  contract with) the project owner meet the following requirements:
  • In at least 50% of grain-based foods (foods that have a grain  flour as the first ingredient or that contain ≥30% grain ingredients), a whole  grain is the first ingredient
  • If both whole grain and refined grain options are available, whole  grain options do not cost more than their refined grain counterparts (i.e.,  brown rice does not cost more than white rice).
</t>
  </si>
  <si>
    <t>Note: Projects  must have at least one whole grain option at each food outlet (if grain-based  foods are sold or provided) but the 50% calculation may be considered across  the entire food service operation (per food category or total number of grain-based  foods).</t>
  </si>
  <si>
    <t>Food Advertising</t>
  </si>
  <si>
    <t>N04.1 Optimize Food Advertising</t>
  </si>
  <si>
    <t xml:space="preserve">Option 1: Food advertising
If foods and beverages are sold or provided on a daily basis by  (or under contract with) the project owner, the following requirements are met:
  • Sugar-sweetened beverages are not advertised or promoted
  • Deep-fried food options are not advertised or promoted
  • Deep-fried food options are not displayed under heat lamps.
</t>
  </si>
  <si>
    <t xml:space="preserve">Option 2: Nutritional messaging
All dedicated eating areas and points of sale contain at least two  different instances of messaging that promote one of the following:
  • The consumption of fruits and vegetables
  • The consumption of drinking water
</t>
  </si>
  <si>
    <t>Artificial Ingredients</t>
  </si>
  <si>
    <t>N05.1 Limit Artificial Ingredients</t>
  </si>
  <si>
    <t xml:space="preserve">Option 1: Artificial ingredient phase out
The following requirements are met:
  • The project phases out (over a maximum of three years) the use, sale and provision of foods and beverages containing artificial ingredients listed in the table below:
  • All foods and beverages sold or provided by (or under contract  with) the project owner are clearly labeled on packaging, nearby menus or  signage to indicate whether they contain artificial ingredients listed in the  table above.
</t>
  </si>
  <si>
    <t xml:space="preserve">Option 2: Artificial ingredient restriction
The following requirement is met:
  • All foods and beverages sold or provided on a  daily basis by (or under contract with) the project owner do not contain artificial  ingredients listed in the table below:
</t>
  </si>
  <si>
    <t>Portion Sizes</t>
  </si>
  <si>
    <t>N06.1 Promote Healthy Portions</t>
  </si>
  <si>
    <t xml:space="preserve">If foods and beverages are sold or provided on a  daily basis by (or under contract with) the project owner, the following  requirements are met:
  • All standard menu items do not contain more than {{well-unit}}650 Cal|650 kCal{{/well-unit}}, or a version or portion of the standard menu item is available at a smaller size and lower cost for at least 50% of all standard menu items containing more than {{well-unit}}650 Cal|650 kCal{{/well-unit}}.
  • Where food is self-serve (e.g., buffet), dishware does not exceed the following sizes per occupant type:
</t>
  </si>
  <si>
    <t>Nutrition Education</t>
  </si>
  <si>
    <t>N07.1 Provide Nutrition Education</t>
  </si>
  <si>
    <t xml:space="preserve">At least one of the following is offered in-person or virtually to  regular occupants at no cost on a quarterly basis at minimum:
  • Cooking demonstrations led by chef-instructors that include fruits  and/or vegetables, demonstrate cooking skills and integrate hands-on learning  opportunities.
  • Nutrition or dietary education sessions led by an accredited dietitian or accredited nutritionist.
  • Individual nutrition consultations led by an accredited dietitian  or accredited nutritionist.
  • Gardening or planting workshops focused on edible plants that  integrate hands-on learning opportunities.
</t>
  </si>
  <si>
    <t>Mindful Eating</t>
  </si>
  <si>
    <t>N08.1 Support Mindful Eating</t>
  </si>
  <si>
    <t xml:space="preserve">Option 1: Dedicated eating space
A dedicated eating space is located within a {{well-unit}}650 ft|200 m{{/well-unit}} walk distance of the project boundary and meets the following requirements:
  • Contains tables and chairs to accommodate at least 25% of regular occupants at peak occupancy. If multiple dedicated eating spaces are  present, the combined seating space must accommodate at least 25% of regular occupants at peak occupancy.
  • Provides protection from environmental elements (e.g., direct  sunlight, rain, wind) or is in a climate-controlled space.
  • Accommodates a variety of seating types, including small group (up to 4 people) and large group (more than 4 people) seating.
</t>
  </si>
  <si>
    <t xml:space="preserve">Option 2: Daily meal breaks
The following requirement is met:
  • Eligible employees and students (as applicable) have a daily meal break  of at least 30 minutes.
</t>
  </si>
  <si>
    <t>Special Diets</t>
  </si>
  <si>
    <t>N09.1 Accommodate Special Diets</t>
  </si>
  <si>
    <t xml:space="preserve">Meals sold or provided by (or under contract with) the project  owner include main dish options that meet each of the following criteria:
  • Do not contain peanut.
  • Do not contain gluten.
  • Do not contain dairy.
  • Do not contain egg.
  • Do not contain animal, seafood or dairy products.
  • Do not contain animal or seafood products, except for eggs and dairy.
</t>
  </si>
  <si>
    <t>N09.2 Label Food Allergens</t>
  </si>
  <si>
    <t xml:space="preserve">Foods and beverages sold or provided by (or under contract with)  the project owner are clearly labeled at point-of-decision on packaging, menus  or signage to indicate if they contain the following common food allergens:
  • Peanut
  • Fish
  • Shellfish
  • Soy
  • Milk
  • Egg
  • Wheat
  • Tree nuts
  • Gluten
</t>
  </si>
  <si>
    <t>Food Preparation</t>
  </si>
  <si>
    <t>N10.1 Provide Meal Support</t>
  </si>
  <si>
    <t>For , All Spaces except Dwelling Units, Commercial Kitchen Spaces</t>
  </si>
  <si>
    <t xml:space="preserve">The following supportive amenities are provided in a quantity that meets employee demand in at least one dedicated eating area   within a {{well-unit}}650 ft|200 m{{/well-unit}} walk distance of the project boundary:
  • Cold storage.
  • Countertop surface.
  • Sink  and amenities for dish and hand washing.
  • Device  for reheating food (e.g., toaster oven, microwave).
  • Dedicated  cabinets or storage units available for employee use.
  • Reusable,  non-plastic plates, bowls, cups and utensils, including spoons, forks and  knives.
  • Cans/bins  for garbage, recycling and/or compost.
</t>
  </si>
  <si>
    <t xml:space="preserve">The following supportive amenities are provided:
  • Countertop surface.
  • Sink.
  • Refrigerator.
  • Cabinets.
  • Stove with hood vented directly to the outdoors.
</t>
  </si>
  <si>
    <t xml:space="preserve">The following requirements are met for primary and secondary  schools:
  • The space contains the proper kitchen equipment and infrastructure  to prepare and serve meals on-site.
  • On school days, at least one meal is prepared and served on-site.
</t>
  </si>
  <si>
    <t>Responsible Food Sourcing</t>
  </si>
  <si>
    <t>N11.1 Implement Responsible Sourcing</t>
  </si>
  <si>
    <t xml:space="preserve">Option 1: Sustainable sourcing
If foods and beverages are sold or provided on a daily basis by  (or under contract with) the project owner, the total product line meets the  following criteria:
  • At least 50% of the total produce line (fruits and vegetables)  is certified organic
  • At least 25% of the total animal product line (meat, seafood, egg  and dairy products) is certified organic, Certified Humane® or certified  by a GSSI-recognized Seafood Certification Scheme
</t>
  </si>
  <si>
    <t xml:space="preserve">Option 2: Sustainable labeling
Sustainable and humane agriculture is promoted through the  following, as applicable:
  • Certified organic and sustainable products are labeled  at point-of-decision.
  • Local farms or sources are advertised at point-of-decision for  locally sourced foods.
</t>
  </si>
  <si>
    <t>Food Production</t>
  </si>
  <si>
    <t>N12.1 Provide Gardening Space</t>
  </si>
  <si>
    <t xml:space="preserve">A permanent and accessible space for food production is located within a {{well-unit}}0.25 mi|400 m{{/well-unit}} walk distance of the project boundary and meets the following requirements:
  • The space includes at least one of the following:  
      •                                  Garden or greenhouse with food-bearing plants    
      •                                  Edible landscaping (e.g., fruit trees, herbs)     
      •                                  Hydroponic or aeroponic farming system.
  • The space is open to regular occupants during regular  building hours and is accessible the majority of the days in the operating  year. Foods grown are made available to regular occupants.
  • The space is at least {{well-unit}}1 f|0.09 {{/well-unit}} per regular occupant or {{well-unit}}0.5 f|0.05 {{/well-unit}}  per student, whichever area is greater (up to a maximum of {{well-unit}}1,500 f|140 {{/well-unit}} and not less than {{well-unit}}200 f|18.5 {{/well-unit}}). The area calculated is the  actual growing area (vertical or horizontal) used for the production of  food-bearing plants For hydroponic and  aeroponic farming systems, the project may halve the growing area calculations,  given higher yield.
  • The  space includes planting supplies, including planting medium, watering system,  lighting (interior spaces only), plants and gardening tools
</t>
  </si>
  <si>
    <t xml:space="preserve">A  permanent and accessible space for food production is located within a {{well-unit}}0.25 mi|400 m{{/well-unit}} walk distance of the  project boundary and meets the following requirements:
  • The space includes at least one of the following:  
      •  Garden  or greenhouse with food-bearing plants    
      •                                  Edible  landscaping (e.g., fruit trees, herbs)     
      •                                  Hydroponic  or aeroponic farming system.
  • The  space is open to regular occupants during regular building hours and  is accessible the majority of the days in the operating year. Foods grown are  made available to regular occupants.
  • The  space is at least {{well-unit}}15 f|1.4 {{/well-unit}}  per dwelling unit (up to a maximum of    {{well-unit}}1,500 f|140 {{/well-unit}} and not less than {{well-unit}}200 f|18.5 {{/well-unit}}).  The area calculated is the actual growing area (vertical or horizontal) used  for the production of food-bearing plants For hydroponic  and aeroponic farming systems, the project may halve the growing area  calculations given higher yield.
  • The  space provides planting supplies, including planting medium, watering system,  lighting (interior spaces only), plants and gardening tools
</t>
  </si>
  <si>
    <t>Local Food Environment</t>
  </si>
  <si>
    <t>N13.1 Ensure Local Food Access</t>
  </si>
  <si>
    <t xml:space="preserve">Option 1: Supportive environment
The project is located within a {{well-unit}}0.25 mi|400 m{{/well-unit}} walk distance of one of the following:
  • Supermarket or store with a fresh fruit and vegetable section
  • Farmers' market that is open at least once a week and operates for at least four months of the year
</t>
  </si>
  <si>
    <t xml:space="preserve">Option 2: Supportive programming
One of the following requirements is met:
  • The project serves as a distribution point for a community-based  agriculture program that delivers fruits and vegetables to regular occupants at least twice a month for at least four months of the year
  • The project hosts the weekly sale of fruits and vegetables (e.g.,  fruit and vegetable carts or stands, mobile markets) for at least four months  of the year
</t>
  </si>
  <si>
    <t xml:space="preserve">Option 3: Supportive transportation
The following requirement is met:
  • Transportation is provided at no-cost between the project and a  supermarket, store with a fresh fruit and vegetable section and/or farmers’  market.
</t>
  </si>
  <si>
    <t>β Red and Processed Meats</t>
  </si>
  <si>
    <t>N14.1 Limit Red and Processed Meats</t>
  </si>
  <si>
    <t xml:space="preserve">The following requirements are met if food is sold or provided on a daily basis by (or under contract with) the project owner, as applicable:
  • At least one plant-based option is available at each food outlet
  • A single portion or serving of red meat, if sold or provided, is no more than {{well-unit}}4 oz|115 g{{/well-unit}} cooked weight
  • Red and processed meats, if sold or provided, are placed at the end of self-serve food service lines.&lt;sup&gt;6  &lt;/sup&gt;
  • Red and processed meats, if sold or provided, are listed last in each menu section or listed on a separate menu and/or menu board.&lt;sup&gt;9 &lt;/sup&gt;
</t>
  </si>
  <si>
    <t>Note: All projects are required to submit the WELL beta feature implementation feedback form for every WELL beta feature pursued during documentation review. More information on WELL v2 beta features can be found at https://resources.wellcertified.com/articles/introducing-well-beta-features/.</t>
  </si>
  <si>
    <t>Light Exposure</t>
  </si>
  <si>
    <t>L01.1 Provide Indoor Light</t>
  </si>
  <si>
    <t xml:space="preserve">Option 1: Daylight simulation
The project demonstrates, through computer simulations, that one of the following conditions are achieved:
  • Regularly  occupied spaces achieve one of the following targets:
  • Common  spaces that have unassigned seating for at least 15% of regular occupants at any given time achieve one of the following  targets:
</t>
  </si>
  <si>
    <t xml:space="preserve">Option 2: Interior layout
One of the following requirements is met:
  • At least 30% of the regularly occupied area is within a {{well-unit}}20 ft|6 m{{/well-unit}} horizontal distance of envelope glazing in each floor and/or in each individual unit.
  • Common spaces have unassigned seating and can accommodate at least 15% of regular occupants at any given time. At least 70% of all seating in the spaces is within a {{well-unit}}16 ft|5 m{{/well-unit}} horizontal distance of envelope glazing.
</t>
  </si>
  <si>
    <t xml:space="preserve">Option 3: Building design
One of the following requirements is met:
  • The envelope glazing area is no less than 7% of the floor area for each floor level or individual unit.
  • The floor plate is no more than {{well-unit}}65 ft|20 m{{/well-unit}} between opposite walls that each have transparent envelope glazing, and there are no opaque obstructions higher than {{well-unit}}3.2 ft|1 m{{/well-unit}} within a {{well-unit}}20 ft|6 m{{/well-unit}} horizontal distance of the transparent envelope glazing.
</t>
  </si>
  <si>
    <t xml:space="preserve">Option 4: Circadian lighting design
The  following requirement is met:
  • The project achieves at least one point in Feature L03: Circadian Lighting Design.
</t>
  </si>
  <si>
    <t xml:space="preserve">Option 1: Daylight simulation
The project demonstrates, through computer simulations, that the  following requirement is achieved:
  • One of the following targets are met in each dwelling unit:
</t>
  </si>
  <si>
    <t xml:space="preserve">Option 2: Facade design
The following requirement is met:
  • The envelope glazing area is no less than 7% of the regularly occupied floor area for each dwelling unit.
</t>
  </si>
  <si>
    <t xml:space="preserve">Option 3: Circadian lighting design
The following requirement is met:
  • The project achieves at least one point in Feature L03: Circadian Lighting Design.
</t>
  </si>
  <si>
    <t>Visual Lighting Design</t>
  </si>
  <si>
    <t>L02.1 Provide Visual Acuity</t>
  </si>
  <si>
    <t xml:space="preserve">Option 1: Visual lighting design
The  following requirements are met:
  • All indoor and outdoor spaces (including transition areas) comply with the illuminance thresholds specified in one of the following lighting reference guidelines:   1.     IES Lighting Handbook 10&lt;sup&gt;th&lt;/sup&gt; Edition.³  2.     EN 12464-1: 2011  3.     ISO 8995-1:2002(E) (CIE S 008/E:2001)  4.     GB50034-2013  5.     CIBSE SLL Code for Lighting
  • The illuminance thresholds take into consideration the tasks and the age groups of the occupants.
</t>
  </si>
  <si>
    <t xml:space="preserve">Option 2: Predetermined light levels
The  following requirements are met:
  • More than 50% of the occupants are under the age of 65.
  • At least 90% of the project area is comprised of the following space types and meets the associated illuminance thresholds:  
      •  Offices and classrooms: minimum {{well-unit}}30 fc|320 lux{{/well-unit}} at task surface    
      •  Lobby, atrium and transition (including corridor and outdoor pathways): minimum {{well-unit}}10 fc|110 lux{{/well-unit}} at floor level    
      •  Storage spaces: minimum {{well-unit}}10 fc|110 lux{{/well-unit}} at floor level    
      •  Dining, Lounge and Restrooms: minimum {{well-unit}}10 fc|110 lux{{/well-unit}} at task surface
</t>
  </si>
  <si>
    <t xml:space="preserve">Option 1: Promote Visual Acuity
The following requirements are met:
  • Lighting is installed in kitchens and bathrooms to comply with the  illuminance thresholds specified in one of the following lighting reference  guidelines:                    
      •  IES Lighting Handbook 10&lt;sup&gt;th&lt;/sup&gt; Edition.³     
      •  ISO 8995-1:2002(E) (CIE S 008/E:2001)     
      •   GB50034-2013    
      •  CIBSE SLL Code for Lighting
  • For spaces where lighting is not installed, the following is  provided to all tenants:        
      •  Illuminance thresholds for common tasks conducted in spaces  
      •  Specifications, quantity and location of light fixtures required to  meet light levels based on sample layout
</t>
  </si>
  <si>
    <t>Circadian Lighting Design</t>
  </si>
  <si>
    <t>L03.1 Meet Lighting for Day-Active People</t>
  </si>
  <si>
    <t xml:space="preserve">For workstations used during the daytime, electric lighting is used to achieve the following thresholds:
  • The following light levels are achieved for at least four hours (beginning by noon at the latest) at a height of {{well-unit}}18 in|45 cm{{/well-unit}} above the work-plane for all workstations in regularly occupied spaces:
  • The light levels are achieved on the vertical plane at eye level to simulate the light entering the eye of the occupant.
</t>
  </si>
  <si>
    <t xml:space="preserve">The following requirements are met in each dwelling unit:
  • Electric  lighting is used to achieve the following light levels:
  • The light levels are dimmable.  If automated lighting is used, it is automatically dimmed after 8:00 pm.
  • The light levels are achieved in living rooms and kitchens at a height of {{well-unit}}55 in|140 cm{{/well-unit}} in the center of the room. If workstations are present, light levels are achieved at a height of {{well-unit}}18 in|45 cm{{/well-unit}} above the work-plane.
</t>
  </si>
  <si>
    <t>Electric Light Glare Control</t>
  </si>
  <si>
    <t>L04.1 Manage Glare from Electric Lighting</t>
  </si>
  <si>
    <t>For , All Spaces except Industrial</t>
  </si>
  <si>
    <t xml:space="preserve">Option 1: Luminaire considerations
Each luminaire meets one of the following requirements for regularly occupied spaces at light output representative of regular use conditions. Wall wash fixtures and concealed fixtures, installed as specified by manufacturer’s data, as well as decorative fixtures may be excluded from meeting these requirements:
  • 100% of light is emitted above the horizontal plane.
  • Classified with Unified Glare Rating (UGR) of 16 or lower.
  • Luminance that does not exceed  6,000 cd/ at any angle between 45 and 90 degrees from nadir.
</t>
  </si>
  <si>
    <t xml:space="preserve">Option 2: Space considerations
The following requirement is met in all regularly occupied  spaces:
  • Unified Glare Rating (UGR) of 16 or lower.
</t>
  </si>
  <si>
    <t>For , Industrial</t>
  </si>
  <si>
    <t xml:space="preserve">Option 1: Luminaire considerations
Each luminaire meets one of the following requirements for regularly occupied spaces (wall wash fixtures and concealed fixtures, installed as specified by manufacturer’s data, as well as decorative fixtures may be excluded from meeting these requirements):
  • Meets requirements in All Spaces except Industrial Spaces.
  • Unified Glare Rating (UGR) of 19 or lower.
</t>
  </si>
  <si>
    <t xml:space="preserve">Option 2: Space considerations
The  following requirement is met in all regularly occupied spaces:
  • Unified Glare Rating (UGR) of 19 or lower.
</t>
  </si>
  <si>
    <t>Daylight Design Strategies</t>
  </si>
  <si>
    <t>L05.1 Implement Daylight Plan</t>
  </si>
  <si>
    <t xml:space="preserve">The following requirement is met:
  • One of the following requirements is met for interior daylight exposure:
</t>
  </si>
  <si>
    <t xml:space="preserve">The following requirement is met:
  • One of the following requirements is met in each dwelling unit:
</t>
  </si>
  <si>
    <t>L05.2 Integrate Solar Shading</t>
  </si>
  <si>
    <t xml:space="preserve">The following requirements are met in regularly occupied spaces:
  • All vertical transparent envelope glazing has shading that meet one of the following:
</t>
  </si>
  <si>
    <t>Daylight Simulation</t>
  </si>
  <si>
    <t>L06.1 Conduct Daylight Simulation</t>
  </si>
  <si>
    <t xml:space="preserve">The project demonstrates, through computer  simulations, that the following conditions are achieved:
  • Regularly occupied spaces  achieve one of the following targets:
</t>
  </si>
  <si>
    <t xml:space="preserve">The project demonstrates, through computer  simulations, that the following conditions are achieved:
  • Each  dwelling unit achieves one of the following targets:
</t>
  </si>
  <si>
    <t>Visual Balance</t>
  </si>
  <si>
    <t>L07.1 Balance Visual Lighting</t>
  </si>
  <si>
    <t xml:space="preserve">Option 1: Parameters for visual balance
Ambient  lighting in all regularly occupied spaces meets at least three of the following requirements:
  • Horizontal and vertical luminance contrast ratios for an ambient light system is no more than 10 between adjacent independently controlled zones.
  • Illuminance uniformity ratio of at least 1:2.5 (lowest light level: average light level) or 1:2.5 (average light level/minimum light level) is achieved on any horizontal task plane within a space.
  • Automatic changes in lighting characteristics, such as light levels, changes in color and distribution take place over a period of 10 minutes.
  • The Corelated Color Temperature (CCT) in each room for similar fixtures is consistent (±200 K) at any point of time.
</t>
  </si>
  <si>
    <t xml:space="preserve">Option 2: Design for visual balance
Lighting is designed by a lighting professional and takes into account the following considerations:
  • Luminance ratios on vertical and horizontal adjacent zones.
  • Illuminance uniformity on horizontal task planes.
  • Changes in lighting characteristics, such as light levels, changes in color and distribution.
  • Color temperature of lights used.
</t>
  </si>
  <si>
    <t>Electric Light Quality</t>
  </si>
  <si>
    <t>L08.1 Enhance Color Rendering Quality</t>
  </si>
  <si>
    <t>For , All Spaces except Circulation Areas</t>
  </si>
  <si>
    <t xml:space="preserve">All luminaires (except decorative fixtures, emergency lights and other special-purpose lighting) meet at least one of the following color rendering requirements. If tunable white lighting is used, the requirements are met at 1,000K intervals from the lower end (with a minimum of 2,700K) to the higher end (with a maximum of 5,000k):
  • CRI ≥90.
  • CRI ≥ 80 with R9 ≥  50.
  • IES Rf ≥ 78, IES Rg ≥ 100, -1% ≤ IES Rcs,h1 ≤ 15%.
</t>
  </si>
  <si>
    <t>For , Circulation Areas</t>
  </si>
  <si>
    <t xml:space="preserve">All luminaires (except decorative fixtures, emergency lights and other special-purpose lighting) meet at least one of the following color rendering requirements:
  • CRI ≥ 80.
  • IES Rf ≥ 75, IES Rg ≥ 95, -7% ≤ IES Rcs,h1 ≤ 15%.
</t>
  </si>
  <si>
    <t>L08.2 Manage Flicker</t>
  </si>
  <si>
    <t xml:space="preserve">All luminaires, in combination with the appropriate controls (except decorative lights, emergency lights and other special-purpose lighting), used in regularly occupied spaces meet at least one of the following flicker requirements:
  • Classified as “reduced flicker operation” per California Title 24, when tested according to the requirements in Joint Appendix JA-10
  • Recommended practices 1, 2 or 3  as defined by IEEE standard 1789-2015 LED
  • Pst LM ≤ 1.0 and SVM ≤ 1.6 for indoor applications per NEMA 77-2017&lt;sup&gt;11&lt;/sup&gt;
</t>
  </si>
  <si>
    <t>Occupant Lighting Control</t>
  </si>
  <si>
    <t>L09.1 Enhance Occupant Controllability</t>
  </si>
  <si>
    <t xml:space="preserve">Option 1: Lighting zones
Ambient  lighting systems meet the following requirement:
  • All regularly occupied spaces contain lighting zones as shown in the table below (note: individual rooms smaller than the areas below and/or that have occupancies less than those listed in the table are considered separate zones):
</t>
  </si>
  <si>
    <t xml:space="preserve">Option 2: Lighting control system
Each lighting zone meets the following requirements:
  • Lighting systems have at least  three lighting levels or scenes that allow for changes in light levels and have  the ability to change at least one of the following:  
      •  Color.  
      •  Color temperature.  
      •  Distribution of light by controlling different groups of lights or through preset scenes.
  • All  regular occupants have control over their immediate lighting  environment through at least one of  the following:          
      •  Manual controls (e.g. switches or control panels) located  in the same space as each lighting zone.  
      •  Digital interface available on a computer or phone.
  • Lighting for presentation or projection walls are separately controlled.
</t>
  </si>
  <si>
    <t>L09.2 Provide Supplemental Lighting</t>
  </si>
  <si>
    <t xml:space="preserve">Option 1: Supplemental lighting requirements
The following requirements are met:
  • Occupants are provided supplemental lighting, the light fixtures provided increase the light level on the task surface to at least twice the recommended light levels based on the reference used to meet Feature L02: Visual Lighting Design, Part 1.
  • The supplemental light fixture is positioned to create minimal visual discomfort for the occupant or per manufacturer recommendations for installation.
  • The supplemental light fixture is installed at least {{well-unit}}9 in|23 cm{{/well-unit}} from the front edge of the workstation or other work surface (horizontal distance) or per manufacturer's instructions.
</t>
  </si>
  <si>
    <t xml:space="preserve">Option 2: Supplemental lighting availability
The following requirements are met:
  • Supplemental light fixtures are provided to occupants upon request at no cost. Requests are fulfilled within eight weeks.
  • At least one supplemental light fixture is available to occupants for trial purposes.
</t>
  </si>
  <si>
    <t>Active Buildings and Communities</t>
  </si>
  <si>
    <t>V01.1 Design Active Buildings and Communities</t>
  </si>
  <si>
    <t xml:space="preserve">The project  achieves at least one point in one of the following features:
  • Feature V03: Circulation Network.
  • Feature V04: Facilities for Active Occupants.
  • Feature V05: Site Planning and Selection.
  • Feature V08: Physical Activity Spaces and  Equipment.
</t>
  </si>
  <si>
    <t>Ergonomic Workstation Design</t>
  </si>
  <si>
    <t>V02.1 Support Visual Ergonomics</t>
  </si>
  <si>
    <t>For , Office Spaces</t>
  </si>
  <si>
    <t xml:space="preserve">Option 1: Desktop computer monitors
All computer monitors can be positioned by the user (monitor  height, viewing angle, horizontal distance), through one or more of the  following:
  • Monitors with built-in height and angle adjustment
  • Monitor stands or arms that allow height, angle  and horizontal adjustment
</t>
  </si>
  <si>
    <t xml:space="preserve">Option 2: Laptop computers
All laptops meet one of the following requirements:
  • The laptop is paired with an external keyboard, mouse and stand such that the laptop screen can be positioned by the user (height, viewing angle, horizontal distance)
  • The laptop is used with an external monitor that meets Option 1
</t>
  </si>
  <si>
    <t>V02.2 Provide Height-Adjustable Work Surfaces</t>
  </si>
  <si>
    <t xml:space="preserve">At least 25% of all workstations can be adjusted by the user  for both seated and standing work, through one of the following:
  • Manual or electric height-adjustable work  surfaces that provide users with the ability to customize workstation height at  both seated and standing positions
  • Supplemental solutions (e.g., stand) that allow  all or part of the work surface, monitor and primary input devices (e.g.,  keyboard, mouse) to be raised or lowered to seated or standing heights
</t>
  </si>
  <si>
    <t>V02.3 Provide Chair Adjustability</t>
  </si>
  <si>
    <t xml:space="preserve">All seating at workstations can be adjusted by the user, including  the following:
  • Seat height
  • Seat depth
  • One additional adjustability requirement:                
      •  Backrest height and lumbar support    
      •  Backrest angle    
      •  Armrest height and distance between armrests
</t>
  </si>
  <si>
    <t>V02.4 Provide Support at Standing Workstations</t>
  </si>
  <si>
    <t xml:space="preserve">All workstations in which users are regularly required to  stand for 50% or more of their working hours (e.g., assembly line station,  hotel check-in counter, supermarket check-out counter) incorporate at least two  of the following:
  • Anti-fatigue mats, impact reducing flooring or a  similar strategy
  • Recessed toe space at least {{well-unit}}4 in|10 cm{{/well-unit}} depth and height.13
  • A footrest or footrail
  • A leaning chair
</t>
  </si>
  <si>
    <t>V02.5 Provide Workstation Orientation</t>
  </si>
  <si>
    <t xml:space="preserve">The following requirement is met:
  • All eligible employees receive an orientation  (e.g., in-person training, interactive education, video or smartphone-based  education with competency verification) to workstations in the space covering,  at minimum, the following:                
      •  Ergonomic and adjustability features of a given  workstation and their benefits.    
      •  Demonstration on how to make adjustments based  on individual needs.    
      •  Available resources that can be used for future  reference and where to access them.
</t>
  </si>
  <si>
    <t>Circulation Network</t>
  </si>
  <si>
    <t>V03.1 Design Aesthetic Staircases</t>
  </si>
  <si>
    <t xml:space="preserve">At least one staircase is open to regular occupants,  services all floors of the project and is aesthetically designed through the  inclusion of at least two of the following on each floor:
  • Music
  • Artwork
  • Light levels of at least {{well-unit}}215 lux|20fc{{/well-unit}} when  in use.7,18
  • Windows or skylights that provide access to daylight
  • Natural design elements (e.g., plants, water features, images of nature)
  • Gamification
</t>
  </si>
  <si>
    <t>Note: Interiors projects may count base building stairs, which connect  the project to the ground floor or lobby towards feature requirements, even if  base building stairs are outside of the project boundary.</t>
  </si>
  <si>
    <t>V03.2 Integrate Point-of-Decision Signage</t>
  </si>
  <si>
    <t xml:space="preserve">At least one staircase is open to regular occupants,  services all floors of the project and is supported by the following:
  • Point-of-decision signage is present at the following locations:   
      •  Near the main building entrance or the reception desk.&lt;sup&gt;7 &lt;/sup&gt;  
      •  At elevator or escalator banks on each floor.&lt;sup&gt;7 &lt;/sup&gt;  
      •  At the base of stairs and stairwell re-entry points on each floor
  • If stairs are not visible from signage locations, wayfinding signage is used to guide occupants to the stairs
</t>
  </si>
  <si>
    <t>Note: Interiors projects may count base building stairs, which connect the project to the ground floor or lobby towards feature requirements, even if base building stairs are outside of the project boundary. For interiors projects, point-of-decision signage must be implemented at all locations on the project’s floor and on the ground floor.</t>
  </si>
  <si>
    <t>V03.3 Promote Visible Stairs</t>
  </si>
  <si>
    <t xml:space="preserve">At least one staircase is open to regular occupants,  services all floors of the project and meets the following requirement:
  • Located physically and/or visibly before elevators/escalators as measured from the main point of entry to the building.&lt;sup&gt;7,18 &lt;/sup&gt;
</t>
  </si>
  <si>
    <t>Facilities for Active Occupants</t>
  </si>
  <si>
    <t>V04.1 Provide Cycling Infrastructure</t>
  </si>
  <si>
    <t>For , All Spaces except Dwelling Units, Retail Spaces</t>
  </si>
  <si>
    <t xml:space="preserve">Option 1: Cycling network
One of the following requirements is met:
  • The  project is located in an area (zip or postal code) with a minimum Bike Score® of 50
  • The  project is located within a {{well-unit}}650 ft|200 m{{/well-unit}} walk distance of an existing cycling network that connects riders to at least 10 use types that are within a {{well-unit}}3 mi|4.8 km{{/well-unit}} cycling  distance of the project boundary Uses and restrictions are defined  in Appendix V2
  • The project demonstrates existing plans for a  cycling network that meets requirements a or b.
</t>
  </si>
  <si>
    <t xml:space="preserve">Option 2: Bike parking
The following requirements are met:
  • Bike parking is provided in the following quantities:  
      •                                  Short-term bike parking (e.g., public bike rack) is located within a {{well-unit}}100 ft|30 m{{/well-unit}} walk distance of a functional building entrance  and can accommodate at least 2.5% of peak visitors (minimum of four spaces per  building)                                                                
      •                                                                                                  Long-term bike parking (e.g., bike room) is available  within the project boundary and can accommodate at least 5% of regular occupants, excluding occupants under eight years old (minimum of four spaces  per building)
  • The project provides access to basic bike maintenance  tools (e.g., bike pump and patch kit) co-located with long-term bike parking or  quarterly on-site bike maintenance services.
</t>
  </si>
  <si>
    <t>Note: Interiors projects  may count base building amenities towards feature requirements.</t>
  </si>
  <si>
    <t>For , Retail Spaces</t>
  </si>
  <si>
    <t xml:space="preserve">Option 1: Cycling network
One of  the following requirements is met:
  • The  project is located in an area (zip or postal code) with a minimum Bike Score® of 50
  • The  project is located within a {{well-unit}}650 ft|200 m{{/well-unit}} walk distance of an existing cycling network that connects riders to at least 10 use types that are within a {{well-unit}}3 mi|4.8 km{{/well-unit}} cycling distance of the project boundary Uses  and restrictions are defined in Appendix V2
  • The project demonstrates existing plans for a  cycling network that meets requirements a or b.
</t>
  </si>
  <si>
    <t xml:space="preserve">Option 2: Bike parking
The following requirements are met:
  • Bike parking is provided in the following quantities:  
      •  Short-term bike parking (e.g., public bike rack) is located within a {{well-unit}}100 ft|30 m{{/well-unit}} walk  distance of the main building entrance and includes at least two short-term bike  storage spaces per {{well-unit}}5000 f|465 {{/well-unit}} of floor area (minimum of two spaces per building)    
      •                                  Long-term bike parking (e.g., bike room) is available  within the project boundary and can accommodate at least 5% of regular occupants (minimum of two spaces per building)
  • The project provides access to basic bike maintenance  tools (e.g., bike pump and patch kit) co-located with long-term bike parking or  quarterly on-site bike maintenance services.
</t>
  </si>
  <si>
    <t xml:space="preserve">Option 1: Cycling network
One of the following requirements is met:
  • The  project is located in an area (zip or postal code) with a minimum Bike Score® of 50
  • The  project is located within a {{well-unit}}650 ft|200 m{{/well-unit}} walk distance of an existing cycling network that connects riders to at least 10 use types that are within a {{well-unit}}3 mi|4.8 km{{/well-unit}} cycling  distance Uses and restrictions are defined in Appendix V2
  • The project demonstrates existing plans for a  cycling network that meets requirements a or b.
</t>
  </si>
  <si>
    <t xml:space="preserve">Option 2: Bike parking
The following requirements are met:
  • Bike parking is provided in the following quantities:  
      •  Short-term bike parking (e.g., public bike rack) is located within a {{well-unit}}100 ft|30 m{{/well-unit}} walk distance of the main building entrance and can accommodate at least 2.5% of peak visitors (minimum of four spaces per building)  
      •                                                                  Long-term bike parking (e.g., bike room) is  located within the project boundary and can accommodate at least 30% of regular occupants (minimum of one space per building)
  • The project provides access to basic bike  maintenance tools (e.g., bike pump and patch kit) co-located with long-term  bike parking or quarterly on-site bike maintenance services.
</t>
  </si>
  <si>
    <t>V04.2 Provide Showers, Lockers and Changing Facilities</t>
  </si>
  <si>
    <t xml:space="preserve">The following  requirements are met:
  • Showers with changing facilities are available in a quantity listed below within a {{well-unit}}650 ft|200 m{{/well-unit}} walk  distance of the project boundary
  • At least  five lockers are available for every shower. Lockers are co-located with shower  facilities.
</t>
  </si>
  <si>
    <t>Site Planning and Selection</t>
  </si>
  <si>
    <t>V05.1 Select Sites with Pedestrian-friendly Streets</t>
  </si>
  <si>
    <t xml:space="preserve">Option 1: Pedestrian-friendly streets
At least one functional building entrance opens to a pedestrian network  (i.e., streets where pedestrians travel, featuring at minimum sidewalks) and  one of the following requirements is met:
  • The project is located in an area (zip or postal code) with a minimum Walk Score® of 70
  • The project is located on a street with  restricted vehicular traffic
  • Within a {{well-unit}}0.25 mi|400 m{{/well-unit}} walk distance of the project boundary, 90% of the total street length has continuous sidewalks present on both sides and two of the following:  
      •                                  At least eight existing use types are present  within a {{well-unit}}0.25 mi|400 m{{/well-unit}} walk  distance of the project boundary Uses and restrictions are defined in Appendix V1                              
      •                                  There are speed limits of {{well-unit}}25 mph|40 kmh{{/well-unit}} or less and buffer  protections along sidewalks (e.g., curb extension, bioswales, bike lane, parked  cars, benches, trees, planters)                              
      •                                  Street segments intersect one another (excluding  alleys) at least every {{well-unit}}260-330 ft|80-100 m{{/well-unit}}
</t>
  </si>
  <si>
    <t xml:space="preserve">Option 2: Pedestrian-friendly environment
All  exterior building walls (excluding alleys) incorporate some combination of the  following design elements on the street level façade (i.e., first floor or  first {{well-unit}}18 vertical ft|5.5 vertical m{{/well-unit}}, whichever is less):
  • Windows or glazing that provide transparency into the space
  • Overhangs such as canopies, awnings, eaves or  shades
  • Murals or other artistic installations
  • Biophilic design elements (e.g., plants, water  features, nature patterns, natural building materials)
  • Mixed building textures, colors and/or other  design elements
</t>
  </si>
  <si>
    <t>V05.2 Select Sites with Access to Mass Transit</t>
  </si>
  <si>
    <t xml:space="preserve">One of the following requirements is met:
  • The project is located in an area (zip or postal  code) with a minimum Transit Score® of 70
  • The project is located within a {{well-unit}}650 ft|200 m{{/well-unit}} walk  distance of existing bus network that provide at least 72 weekday trips and 30  weekend trips
  • The  project is located within a {{well-unit}}0.25 mi|400 m{{/well-unit}} walk distance of existing bus rapid transit  stops, light or heavy rail stations, commuter rail stations or ferry services  that provide at least 72 weekday trips and 30 weekend trips
</t>
  </si>
  <si>
    <t>Physical Activity Opportunities</t>
  </si>
  <si>
    <t>V06.1 Offer Physical Activity Opportunities</t>
  </si>
  <si>
    <t xml:space="preserve">No cost physical activity opportunities are available to  regular occupants and meet the following requirements:
  • Programming is appropriate for the project population (e.g., age, ability, culture).
  • Programming  is offered in-person within a {{well-unit}}650 ft|200 m{{/well-unit}} walk distance of the project boundary or  virtually.
  • Programming is delivered by a qualified physical activity professional either in-person or virtually.
  • As applicable, physical activity opportunities  are not withheld as a form of punishment for early childhood education, primary  or secondary school students
  • Programming is offered at the following  frequencies, as applicable:
</t>
  </si>
  <si>
    <t>Active Furnishings</t>
  </si>
  <si>
    <t>V07.1 Provide Active Workstations</t>
  </si>
  <si>
    <t xml:space="preserve">Active workstations are available to all employees who  primarily work at stationary workstations (e.g., desk) and present in  quantities described in the table below and may include the following types:
  • Manual or electric height adjustable desks that  provide users the ability to customize workstation height at both seated and  standing positions.
  • Supplemental solutions that allow all or part of  the work surface and all input devices (monitor or screen, keyboard, mouse) to  be raised or lowered to seated or standing heights.
  • Treadmill desk.
  • Bicycle desk.
  • Stepper machine.
</t>
  </si>
  <si>
    <t>Physical Activity Spaces and Equipment</t>
  </si>
  <si>
    <t>V08.1 Provide Indoor Activity Spaces</t>
  </si>
  <si>
    <t xml:space="preserve">Option 1: On-site physical activity spaces
A dedicated fitness facility is available within the project boundary at no cost to regular occupants and is sized according to one of the following requirements:
  • The space includes at least two types of exercise equipment (e.g., free weights, treadmill) in quantities that allow use by at least 5% of regular occupants at any time.&lt;sup&gt;8 &lt;/sup&gt;
  • The space includes at least two types of exercise equipment (e.g., free weights, treadmill) and is at least {{well-unit}}270 f|25{{/well-unit}} plus {{well-unit}}1 f|0.1 {{/well-unit}} per regular occupant, up to a maximum of {{well-unit}}10,000 f|930 {{/well-unit}}
</t>
  </si>
  <si>
    <t xml:space="preserve">Option 2: Off-site physical activity facilities
The following requirement is met:
  • The project provides regular occupants access to a fitness facility within a {{well-unit}}650 ft|200 m{{/well-unit}} walk distance of the project boundary at no cost.
</t>
  </si>
  <si>
    <t>V08.2 Provide Outdoor Physical Activity Space</t>
  </si>
  <si>
    <t xml:space="preserve">At least one of the following outdoor physical activity spaces is within a {{well-unit}}0.25 mi|400 m{{/well-unit}} walk distance of the project  boundary and available at no cost to regular occupants:
  • Green space (e.g., park, walking/biking trail).
  • Blue space (e.g., swimming area).
  • Recreational field or court.
  • Fitness zone that includes all-weather fitness equipment.
  • For projects with child occupants, play space geared toward children (e.g., playground).
</t>
  </si>
  <si>
    <t>Physical Activity Promotion</t>
  </si>
  <si>
    <t>V09.1 Offer Physical Activity Incentives</t>
  </si>
  <si>
    <t xml:space="preserve">Option 1: Incentives for eligible employees
The project offers at least two of the following physical activity promotion programs to eligible employees:
  • Rewards for physical activity engagement (e.g., prizes, financial rewards).
  • A subsidy towards physical activity costs incurred by employees (e.g., membership fees or group fitness classes), including those incurred during business travel.
  • Reductions in health care premiums based on physical activity engagement.
  • Flexible work hours to accommodate physical activity.
  • Paid time off for physical activity with a minimum of four days per calendar year. Days must be used towards physical activity engagement or recovery and may not be deducted from regular paid time off or other employer-provided time off from work (e.g., sick leave, standard paid holidays).
</t>
  </si>
  <si>
    <t xml:space="preserve">Option 2: Employee utilization of incentive programs
One of the  following requirements is met:
  • The project monitors utilization of incentive programs and demonstrates an annual utilization rate of 50% (i.e., at least 50% of eligible employees have utilized at least one incentive over the past year). The project may report combined utilization rates across multiple incentives, as appropriate.
  • The project demonstrates an annual improvement in utilization of at least 10 percentage points. The project may report combined utilization rates across multiple incentives, as appropriate.
</t>
  </si>
  <si>
    <t xml:space="preserve">Option 3: Physical activity for students
Early childhood education, primary and secondary schools develop and implement the following programs for students:
  • A program that aims to reduce daily time spent in the following sedentary behaviors:   
      •  TV viewing.   
      •  Recreational computer or smartphone use.   
      •  Gaming.
  • A program that aims to promote daily physical activity through at least one of the following:  
      •  Teaching strategies that incorporate movement and activity into the lesson.  
      •  Physical education.  
      •  Recess or similar physical activity breaks.
</t>
  </si>
  <si>
    <t>Self-Monitoring</t>
  </si>
  <si>
    <t>V10.1 Provide Self-Monitoring Tools</t>
  </si>
  <si>
    <t xml:space="preserve">The project provides devices (e.g., wearable fitness tracker) to all eligible employees that meet the following requirements:
  • Available at no cost or subsidized by at least 50%.
  • Allow users to monitor their own metrics over time (i.e., provides a dashboard where individual metrics are aggregated).
  • Measure at least two physical activity metrics (e.g., steps, floors climbed, activity minutes).
  • Measure at least one additional health behavior (e.g., mindfulness practice, sleep).
</t>
  </si>
  <si>
    <t>β Ergonomics Programming</t>
  </si>
  <si>
    <t>V11.1 Implement an Ergonomics Program</t>
  </si>
  <si>
    <t xml:space="preserve">Option 1: Professional ergonomics support
One of the following requirements is met:
  • The project regularly engages with a certified ergonomist (consultant, contractor or other third-party) who supports the project in achieving this feature.
  • The project has at least one employee who is a certified ergonomist and supports the project in achieving this feature as defined in their job description and performance expectations.
</t>
  </si>
  <si>
    <t xml:space="preserve">Option 2: Ergonomics programming
An ergonomics program is in place that includes the following, at a minimum:
  • Consultation with key stakeholders (e.g., human resources, workplace wellness, occupational safety, leadership, employees) who are involved in the successful design, implementation and evaluation of the ergonomics program.
  • Incorporation of ergonomics into the project’s health-oriented mission statement documented in Feature C02: Integrative Design, Part 2.
  • A task analysis performed by a certified ergonomist to identify job roles and tasks that are performed by occupants in the space.
  • Individual ergonomic assessments are made available to eligible employees. Assessments are offered by a certified ergonomist either as self-assessments (e.g., reputable, third-party app), in-person (e.g., at the workplace or home) or virtually, the results of which are shared with the employee. Assessments are offered to employees at least annually and, as applicable, at the following times:  
      •  Employee on-boarding.   
      •  Substantial equipment changes (e.g., purchase of a new chair) or redesign (e.g., revised workstation layout).   
      •  Change in health status (e.g., injury, pregnancy, presentation of symptoms of musculoskeletal issues or visual strain) or a change in work environment (e.g., transition to or from full-time remote work).
  • Strategies for employee engagement including, at minimum, annual training (e.g., workshop, seminar, classes) delivered by a certified ergonomist.
</t>
  </si>
  <si>
    <t>V11.2 Commit to Ergonomic Improvements</t>
  </si>
  <si>
    <t xml:space="preserve">Option 1: Informed Ergonomic Design
The following requirement is met:
  • The project describes how Part 1 informed design-decisions within Feature V02: Ergonomics Workstation Design and, as applicable, Feature V07: Active Furnishings.
</t>
  </si>
  <si>
    <t xml:space="preserve">Option 2: Individual Ergonomic Needs
The following requirement is met:
  • The project demonstrates a commitment to addressing the individual ergonomic needs of employees identified through individual ergonomics assessments. The timeline for delivery of solutions are communicated to employees.
</t>
  </si>
  <si>
    <t>V11.3 Support Remote Work Ergonomics</t>
  </si>
  <si>
    <t xml:space="preserve">For projects where remote work is part of current organizational practices or part of business continuity plans involving temporary or unplanned remote work periods (e.g., office renovation, natural disaster, pandemic), the following requirements are met:
  • The ergonomics program in Part 1 is tailored to support remote work scenarios (e.g., virtual versus in-person assessments, context-specific education).
  • The project makes ergonomic supports, including, at minimum, ergonomic furnishings available to remote workers that fit their needs (as identified in Part 1) through pre-approved direct-purchases, reimbursement or subsidies.
</t>
  </si>
  <si>
    <t>Thermal Performance</t>
  </si>
  <si>
    <t>T01.1 Provide Acceptable Thermal Environment</t>
  </si>
  <si>
    <t xml:space="preserve">Option 1: Performance verified environmental conditions
The  following requirements are met, as applicable:
  • Mechanically  conditioned regularly occupied spaces meet one of the following thermal comfort  conditions:
  • Naturally  conditioned regularly occupied spaces meet all the following conditions
  • Mixed-mode-conditioned spaces meet the requirements for both mechanically and naturally conditioned spaces, when each is in operation
</t>
  </si>
  <si>
    <t xml:space="preserve">Option 2: Long-term thermal data
The following requirements are met:
  • Project meets Feature T06: Thermal Comfort Monitoring.
  • Temperature and humidity data covering, at minimum, the previous six months satisfy one of the following ranges:  1.     One of the PMV or temperature ranges described in Option 1. Dry bulb temperature may be used in place of operative temperature. Naturally conditioned projects must also measure outdoor air temperature.  2.     Dry bulb temperature is between {{well-unit}}70-77 °F|21-25 °C{{/well-unit}} for at least 90% of standard occupied hours The designed air velocity is not more {{well-unit}}40 fpm|0.2 m/s{{/well-unit}} at {{well-unit}}5.6 ft|1.7 m{{/well-unit}} above the floor.
</t>
  </si>
  <si>
    <t>Note: Projects undergoing recertification which were previously awarded Feature T06 must consider all data collected since the previous certification.</t>
  </si>
  <si>
    <t xml:space="preserve">Option 3: Thermal comfort surveys
The following requirement is met:
  • The project achieves at least two points in Feature T02: Verified Thermal Comfort.
</t>
  </si>
  <si>
    <t xml:space="preserve">The  following requirement is met:
  • The operative temperature in the kitchen does not exceed {{well-unit}}80 °F|27 °C{{/well-unit}}.
</t>
  </si>
  <si>
    <t>T01.2 Monitor Thermal Parameters</t>
  </si>
  <si>
    <t xml:space="preserve">Option 1: Annual testing
Conduct ongoing monitoring according to the following requirements:
  • The dry-bulb temperature, relative humidity, air speed (only for projects that use elevated air speed method) and mean radiant temperature are monitored in regularly occupied spaces at intervals no less than twice a year (including once in June, July or August and once in December, January or February), and results are submitted annually through the WELL digital platform.
  • The number and location of sampling points comply with the requirements outlined in the Performance Verification Guidebook.
</t>
  </si>
  <si>
    <t>Note: Projects are not required to use devices or methods that comply with the requirements described in the Performance Verification Guidebook. However, if measurements are undertaken by a WELL Performance Testing Agent in compliance with the Performance Verification Guidebook, results submitted to GBCI from each year and test location may be averaged and utilized for recertification purposes.</t>
  </si>
  <si>
    <t>On-going Report</t>
  </si>
  <si>
    <t xml:space="preserve">Option 2: Continuous monitoring
The following requirement is met:
  • Project meets Feature T06: Thermal Comfort Monitoring.
</t>
  </si>
  <si>
    <t>Verified Thermal Comfort</t>
  </si>
  <si>
    <t>T02.1 Survey for Thermal Comfort</t>
  </si>
  <si>
    <t xml:space="preserve">A post-occupancy survey is administered at least twice a year, including once in June, July or August and once in December, January or February, at least six months after occupancy, which satisfies the following conditions:
  • All regular occupants are invited to participate in the anonymous survey, and  responses are collected from the following number of respondents:&lt;sup&gt;1&lt;/sup&gt;
  • The survey includes an assessment of overall satisfaction with thermal performance and identification of thermal comfort-related issues in accordance with either:1.   The sample survey in Appendix T1.2.   Any pre-approved survey listed in Part 1: Administer Project Survey in Feature C03: Occupant Survey.
  • The results of the survey responses  comply with one of the target satisfaction thresholds as specified in the table  below:
</t>
  </si>
  <si>
    <t>Thermal Zoning</t>
  </si>
  <si>
    <t>T03.1 Provide Thermostat Control</t>
  </si>
  <si>
    <t xml:space="preserve">The following requirements are met for at least 90% of regularly occupied spaces:
  • Control over temperature in the space is available through either:  1.   Thermostats present within the thermal zone.  2.   A digital interface accessible to occupants on a computer or phone.
  • The maximum size of each thermal zone is {{well-unit}}650 ft²|60 m²{{/well-unit}}  or 10 occupants, whichever is larger.
  • Projects earn points based on the number of thermal zones:
  • Temperature sensors are positioned at least {{well-unit}}3.3 ft|1 m{{/well-unit}} away from exterior walls, windows and doors, direct sunlight, air supply diffusers, mechanical fans, heaters or any other significant sources of heat or cold.
</t>
  </si>
  <si>
    <t>Individual Thermal Control</t>
  </si>
  <si>
    <t>T04.1 Provide Personal Cooling Options</t>
  </si>
  <si>
    <t xml:space="preserve">All regular occupants can cool their individual environment through one or more of the following:
  • A user-adjustable thermostat connected to the building’s mechanical cooling system or to an air conditioning unit. The room or thermal zone controlled by the thermostat may not be regularly occupied by more than one person
  • Desk fan or ceiling fan that does not increase air speed for other occupants
  • Chair with mechanical cooling system
  • Any other solution capable of affecting a PMV change of -0.5 within 15 minutes from activation, without changing the PMV for other occupants
</t>
  </si>
  <si>
    <t>T04.2 Provide Personal Heating Options</t>
  </si>
  <si>
    <t>For , All Spaces except Commercial Kitchen Spaces, Dwelling Units</t>
  </si>
  <si>
    <t xml:space="preserve">All regular occupants can warm their individual environment through one or more of the following:
  • A user-adjustable thermostat connected to the building’s mechanical heating system. The room or thermal zone controlled by the thermostat may not be regularly occupied by more than one person
  • Electric parabolic space heater
  • Electric heated chair or footwarmers
  • Blankets, which are washed at least weekly
  • Any other solution capable of affecting a PMV change of +0.5 within 15 minutes from activation, without changing PMV for other occupants
</t>
  </si>
  <si>
    <t>T04.3 Allow Flexible Dress Code</t>
  </si>
  <si>
    <t xml:space="preserve">The  following requirement is met:
  • A flexible dress code policy is in place that allows regular occupants to dress for individual thermal preferences
</t>
  </si>
  <si>
    <t>Radiant Thermal Comfort</t>
  </si>
  <si>
    <t>T05.1 Implement Radiant Heating</t>
  </si>
  <si>
    <t xml:space="preserve">At least 50% of the regularly occupied project area is heated with one or more of the following:
  • Radiant ceilings, walls or floors.
  • Radiant panels which cover at least half of the wall or ceiling to which they are attached (does not include steam radiators).
</t>
  </si>
  <si>
    <t>T05.2 Implement Radiant Cooling</t>
  </si>
  <si>
    <t xml:space="preserve">At  least 50% of the regularly occupied project area is cooled with one or more of the  following:
  • Radiant ceilings, walls or floors.
  • Radiant panels that cover at least half of the wall or ceiling to which they are attached.
</t>
  </si>
  <si>
    <t>Thermal Comfort Monitoring</t>
  </si>
  <si>
    <t>T06.1 Monitor Thermal Environment</t>
  </si>
  <si>
    <t xml:space="preserve">Option 1: Thermal comfort monitors
The project monitors dry-bulb temperature and relative humidity, satisfying the following requirements:
  • Sensors are located in occupiable areas; {{well-unit}}3.6-5.6 ft|1.1-1.7 m{{/well-unit}} above the floor; and at least {{well-unit}}3.3 ft|1 m{{/well-unit}} away from exterior walls, doors, direct sunlight, air supply/exhausts, mechanical fans, heaters or any other significant source of heat or cold.
  • A minimum of one sensor per {{well-unit}}3,500 f|325 {{/well-unit}} of occupiable floor area.
  • Measurements are taken at least once every 15 minutes.
  • Sensors comply with the Device Requirements listed in the WELL Performance Verification Guidebook.
</t>
  </si>
  <si>
    <t xml:space="preserve">Option 2: Reporting &amp; maintenance
The following requirements are met:
  • Data are submitted annually through the WELL digital platform.
  • Sensors are recalibrated or replaced at least every three years and certificates attesting their calibration or replacement are submitted every three years through the WELL digital platform.
</t>
  </si>
  <si>
    <t xml:space="preserve">Option 3: Environmental measures display
Real-time display of dry-bulb temperature and relative humidity is made available to occupants through one of the following:
  • Display screens, with at least one screen located in each {{well-unit}}3,500 f|325 {{/well-unit}} zone of regularly occupied space.
  • A website or mobile application, with at least one sign located in each {{well-unit}}3,500 f|325 {{/well-unit}} zone of regularly occupied space, indicating where the data may be accessed.
</t>
  </si>
  <si>
    <t>Humidity Control</t>
  </si>
  <si>
    <t>T07.1 Manage Relative Humidity</t>
  </si>
  <si>
    <t xml:space="preserve">Option 1: Mechanical humidity control
The following requirement is met in all regularly occupied areas, except high-humidity areas:
  • The mechanical system has the capability of maintaining relative humidity between 30% and 60% at all times by adding or removing moisture from the air
</t>
  </si>
  <si>
    <t xml:space="preserve">Option 2: Humidity modeling
The following requirement is met for all regularly occupied areas, except high-humidity spaces:
  • The modeled relative humidity levels in the space are between 30% and 60% for at least 98% of all business hours of the year.
</t>
  </si>
  <si>
    <t xml:space="preserve">Option 3: Long-term humidity data
The  following requirements are met:
  • Project meets Feature T06: Thermal Comfort Monitoring.
  • Humidity data for all regularly occupied areas, except high-humidity spaces covering at least the previous six months are between 30% and 60% for at least 98% of all business hours of the year.
</t>
  </si>
  <si>
    <t>Note: Projects undergoing recertification, which were previously awarded Feature T06, must consider all data collected since the previous (re)certification</t>
  </si>
  <si>
    <t>β Enhanced Operable Windows</t>
  </si>
  <si>
    <t>T08.1 Provide Windows with Multiple Opening Modes</t>
  </si>
  <si>
    <t xml:space="preserve">Option 1: Window design
Operable windows may be opened according to the following requirements (windows which may be opened in both modes may count for both requirements a and b):
  • At least 70% of operable windows may be opened such that at least half of the opening is not more than {{well-unit}}5.9 ft|1.8 m{{/well-unit}} above the finished floor and opening is at least {{well-unit}}1 ft|0.3 m{{/well-unit}} in the smallest dimension. At least one such window is present in each room with operable windows.
  • If project is equipped with heating, at least 30% of operable windows may be opened such that entirety of opening is at least {{well-unit}}5.9 ft|1.8 m{{/well-unit}} above the finished floor (preferably as close to the ceiling as possible) At least one such window is present in each room with operable windows.
  • Controls for window operation are positioned not more than {{well-unit}}5.6 ft|1.7 m{{/well-unit}} above the finished floor.
</t>
  </si>
  <si>
    <t xml:space="preserve">Option 2: Window operation
Instructions for window operation are provided through signage or other communications to regular building occupants to indicate the following:
  • Windows with low openings are to be used during mild and/or warm weather.
  • Windows are not to be opened when mechanical cooling is in operation (not required if no mechanical cooling is present or if mechanical cooling system is configured to disengage automatically when windows are open).
  • Windows with high openings (if present) are to be used in cold weather.
</t>
  </si>
  <si>
    <t>β Outdoor Thermal Comfort</t>
  </si>
  <si>
    <t>T09.1 Manage Outdoor Heat</t>
  </si>
  <si>
    <t xml:space="preserve">Option 1: Outdoor shading
The following areas (if present) are shaded for more than half of daylight hours each day by tree canopies, awnings, or other structures:
  • At least 50% of pedestrian pathways and building entrances.
  • At least 25% of parking spaces (if present).
  • Between 25% and 75% of all plazas, seating areas and other outdoor areas of congregation.
</t>
  </si>
  <si>
    <t xml:space="preserve">Option 2: Temperature modeling
For pedestrian pathways and building entrances, parking spaces, and plazas, seating areas and other outdoor areas of congregation, project provides the following:
  • Highest expected measure of thermal perception for each month (e.g., highest Physiologically Equivalent Temperature, highest Universal Thermal Climate Index).
  • If the highest measure of thermal perception is associated with “moderate” (or more severe) heat stress, a list of countermeasures within at least two of the following categories and the expected reduction in heat stress that they provide:  
      •  Landscaping and greenery.  
      •  Manufactured shading systems (e.g., canopies).  
      •  Reflectance of manufactured surfaces (e.g., sidewalks, rooftops).    
      •  Water features (e.g., ponds, fountains).
</t>
  </si>
  <si>
    <t>T09.2 Avoid Excessive Wind</t>
  </si>
  <si>
    <t xml:space="preserve">A computational fluid dynamic model of the building and any adjacent buildings that takes into account at least one day per season (i.e., per quarter) demonstrates the following:
  • Winds are not expected to exceed {{well-unit}}11 mph|5 m/s{{/well-unit}} for more than 5% of hours in the year in seating areas or 10% of hours on paths and parking lots
  • Winds are not expected to exceed {{well-unit}}33 mph|15 m/s{{/well-unit}} on paths, parking lots or seating areas for more than 0.05% of hours in the year
</t>
  </si>
  <si>
    <t>T09.3 Support Outdoor Nature Access</t>
  </si>
  <si>
    <t xml:space="preserve">Project achieves the following features:
  • Feature T09β Outdoor Thermal Comfort, Part 1 or Part 2.
  • Feature M09, Part 2: Provide Nature Access Outdoors.
</t>
  </si>
  <si>
    <t>Sound Mapping</t>
  </si>
  <si>
    <t>S01.1 Label Acoustic Zones</t>
  </si>
  <si>
    <t xml:space="preserve">The following requirements  are met:
  • An annotated document is submitted and made available to occupants  showing labeled zones throughout the project floor plan or similar schematic  document as follows:  
      •  Loud zones: includes areas intended for loud equipment or activities (e.g., mechanical rooms, kitchens, fitness rooms, social spaces, recreational rooms, music rooms)  
      •  Quiet zones: includes areas intended for concentration,  wellness, rest, study and/or privacy (e.g., restorative spaces, lactation rooms, nap rooms).  
      •  Mixed zones: includes areas intended for learning, collaboration and/or presentation (e.g., auditoriums, classrooms, breakout spaces).  
      •  Circulation zones: includes occupiable areas not intended for regular occupancy (e.g., hallways, egress, atria, stairs, lobbies).
  • If Loud zones directly border Quiet zones, projects provide a plan for reprogramming or mitigating sound transmission between Loud zones and Quiet zones.
</t>
  </si>
  <si>
    <t>S01.2 Provide Acoustic Design Plan</t>
  </si>
  <si>
    <t xml:space="preserve">The project provides one of the following:
  • A plan developed by the project team and/or project owner that outlines acoustical  solutions and a timeline for implementation with a focus on managing acoustical comfort, background noise, speech privacy,  reverberation time and/or impact noise within the project boundary.
  • A detailed report from a professional in acoustics that describes existing conditions, recommended solutions and measurement results with a focus on managing background noise, speech privacy, reverberation time  and/or impact noise within the project boundary. These measurements are not  required to adhere to the Performance Verification Guidebook requirements for  on-site testing.
</t>
  </si>
  <si>
    <t>Maximum Noise Levels</t>
  </si>
  <si>
    <t>S02.1 Limit Background Noise Levels</t>
  </si>
  <si>
    <t>For , All Spaces except Dwelling Units, Commercial Kitchen Spaces, Industrial</t>
  </si>
  <si>
    <t xml:space="preserve">The  following requirements are met:
  • Background noise levels are measured over a period of five minutes and average sound pressure levels do not exceed the following thresholds, as applicable:
</t>
  </si>
  <si>
    <t xml:space="preserve">The  following requirements are met:
  • Average background noise levels in bedrooms, when  measured over a 12-hour minimum time period (which must include the hours of 10  pm to 7 am), do not exceed 35 dBA (Leq)
</t>
  </si>
  <si>
    <t>Sound Barriers</t>
  </si>
  <si>
    <t>S03.1 Design for Sound Isolation at Walls and Doors</t>
  </si>
  <si>
    <t xml:space="preserve">The following requirements are met:
  • Interior walls meet  the following sound transmission class (STC) or weighted sound reduction (Rw)  values. If an interior wall meets multiple categories listed, use the highest (i.e., more stringent) STC/Rw value listed.
  • Doors that connect two occupiable rooms and mechanical equipment rooms have a non-hollow core, minimum  STC/Rw of 30 and seals at the head, jamb and base.
</t>
  </si>
  <si>
    <t>S03.2 Achieve Sound Isolation at Walls</t>
  </si>
  <si>
    <t xml:space="preserve">Option 1: Noise isolation class
For walls that separate regularly occupied spaces the following requirements are met:
  • The project meets the following minimum Noise Isolation Class  (NIC) or Weighted Difference Level (Dw) for each wall type, as applicable. If  an interior wall meets multiple categories listed, use the highest NIC/Dw value  listed.
</t>
  </si>
  <si>
    <t xml:space="preserve">Option 2: Speech privacy
For walls that separate regularly occupied spaces the following requirements are met:
  • The sum of the measured Noise Isolation Class (NIC) or Weighted Difference Level (Dw) combined with the Noise Criteria Rating (NC) or A-weighted Sound Pressure Level (LAeq) within a room achieves the following minimum values, as applicable. If an interior wall meets multiple categories listed, use the highest value listed.
</t>
  </si>
  <si>
    <t>Reverberation Time</t>
  </si>
  <si>
    <t>S04.1 Achieve Reverberation Time Thresholds</t>
  </si>
  <si>
    <t xml:space="preserve">Option 1: Reverberation time, design
For projects in which the space types listed  in the table cumulatively make up at least 10% of occupiable project area, the  following requirements are met:
  • 
</t>
  </si>
  <si>
    <t xml:space="preserve">Option 2: Reverberation time, performance
For projects in which the space types listed  in the table cumulatively make up at least 10% of occupiable project area, the  following requirements are met:
  • 
</t>
  </si>
  <si>
    <t>Sound Reducing Surfaces</t>
  </si>
  <si>
    <t>S05.1 Implement Sound Reducing Surfaces</t>
  </si>
  <si>
    <t xml:space="preserve">For projects in which the space types listed in the table  cumulatively make up at least 10% of occupiable project area, the following  requirements are met:
  • 
</t>
  </si>
  <si>
    <t>Minimum Background Sound</t>
  </si>
  <si>
    <t>S06.1 Provide Minimum Background Sound</t>
  </si>
  <si>
    <t xml:space="preserve">The following requirements are met:
  • A sound masking system is installed in open areas with Quiet zones, Circulation zones and enclosed rooms labeled as Quiet zones and produces a 1/3 octave band adjustable pink noise with a minimum output frequency spectrum of 100 Hz to 5 kHz.
  • The sound masking system is commissioned such that the following sound pressure levels are not exceeded:  
      •  Open areas with Quiet zones and/or Circulation zones: 48 dBA.  
      •  Enclosed rooms labeled as Quiet zones: 42 dBA.
  • The sound masking system is verified by a professional sound masking system installer in accordance with audio level and frequency spectrum requirements in  ASTM 1573-18 or equivalent standard.
</t>
  </si>
  <si>
    <t>S06.2 Provide Enhanced Speech Reduction</t>
  </si>
  <si>
    <t xml:space="preserve">The project achieves the following features and parts:
  • Feature S05 Part 1 – Implement Sound Reducing Surfaces.
  • Feature S06 Part 1 – Provide Minimum Background Sound.
</t>
  </si>
  <si>
    <t>Note: Documents submitted for S05 Part 1 during Precertification may  be used to meet requirements for S06 Part 2.</t>
  </si>
  <si>
    <t>β Impact Noise Management</t>
  </si>
  <si>
    <t>S07.1 Specify Impact Noise Reducing Flooring</t>
  </si>
  <si>
    <t xml:space="preserve">The following  requirements are met:
  • For the following space types, the floor-ceiling  construction meets the following minimum Impact Insulation Class (IIC) ratings  with materials tested in accordance with ASTM E492-09, ISO 717.2 or equivalent (LnTw may be used as an equivalent metric and equivalent values may be determined by subtracting the IIC values listed below from 105):
</t>
  </si>
  <si>
    <t>S07.2 Meet Thresholds for Impact Noise Rating</t>
  </si>
  <si>
    <t xml:space="preserve">The following requirements are met:
  • For the following space  types, the floor-ceiling construction achieves the following Normalized Impact  Sound Ratings (NISR), as measured on-site, in accordance with ASTM E1007-19,  ISO 16283 or equivalent, by a professional in acoustics (LnTw may be used as an equivalent metric and equivalent values may be determined by subtracting the NISR values listed below from 105):
</t>
  </si>
  <si>
    <t>β Enhanced Audio Devices</t>
  </si>
  <si>
    <t>S08.1 Provide Enhanced Speech Intelligibility</t>
  </si>
  <si>
    <t xml:space="preserve">Option 1: Install &amp; Commission Audio Systems
The following requirements are met, as applicable:
  • Telecommunication and AV systems, which utilize speech enhancement technology (e.g., active digital signal processing, noise cancellation) are provided in all rooms used for conferencing, distance learning or similar remote communications and commissioned by a professional in audio engineering.
  • Public address systems meet the following:   
      •  All public address systems are commissioned by a professional in audio engineering in accordance with NFPA 72 (Annex D) or equivalent  
      •  A commissioning report, acoustical model or similar indicates that a minimum STI 0.50 is achieved in at least 50% of regularly occupied acoustically distinguishable spaces (ADS) when measured in accordance with IEC 60268-16 or equivalent
  • Speech reinforcement systems are installed in at least 80% of classrooms and all spaces for large presentation spaces (e.g., lecture hall, conference center). All speech reinforcement systems are commissioned by a professional in acoustics or audio engineering and a commissioning report indicates that systems are designed to meet audio distribution requirements in accordance with ANSI/ASA S12.60 Part 1 and commissioned in accordance with ANSI/INFOCOMM A102.01:2017 or equivalent
</t>
  </si>
  <si>
    <t>S08.2 Prioritize Audio Devices and Policies</t>
  </si>
  <si>
    <t xml:space="preserve">The project supports individual acoustical needs through at least three of the following:
  • All audio devices are managed internally by a qualified professional (e.g., IT department, mobile device management) and expectations for use are covered in the employee handbook and/or during on-boarding of new staff
  • Eligible employees can request alternative workplace arrangements to meet their individual acoustic comfort needs (e.g., the option to work remotely, different workstation location)
  • A minimum of one daily quiet hour is scheduled and signage is used to indicate both the location and intended activities of Quiet and Mixed Zones identified in Feature S01 – Sound Mapping
  • All eligible employees and distance learners (as applicable) are provided telecommunication accessories upon request which utilize sound enhancement technology (e.g., active digital signal processing, noise-cancellation) at no cost or subsidized by at least 50%
</t>
  </si>
  <si>
    <t>Material Restrictions</t>
  </si>
  <si>
    <t>X01.1 Restrict Asbestos</t>
  </si>
  <si>
    <t xml:space="preserve">For newly installed or applied products within the project boundary, the following requirement is met:
  • The following product categories do not contain over 1,000 ppm of asbestos by weight or area:                                      
      •  Thermal  protection, including all insulation (lagging) applied to pipes, fittings,  boilers, tanks and ducts.  
      •  Acoustic  treatments.  
      •  Sheathing.  
      •  Roofing  and siding.  
      •  Fire  and smoke protection.  
      •  Joint  protection.  
      •  Plaster  and gypsum board.  
      •  Ceilings.  
      •  Resilient  flooring.
</t>
  </si>
  <si>
    <t>X01.2 Restrict Mercury</t>
  </si>
  <si>
    <t xml:space="preserve">The following requirements are met:
  • Newly installed fluorescent and sodium lamps, if present, meet one of the following:  
      •  RoHS  restrictions   
      •  The following specifications
  • Newly installed fire alarms, meters, sensors, relays, thermostats and load break switches meet one of the following:   
      •  RoHS restrictions  
      •  Products contain no more than 0.1% (1000 ppm) of mercury by weight.
</t>
  </si>
  <si>
    <t>X01.3 Restrict Lead</t>
  </si>
  <si>
    <t xml:space="preserve">Option 1: Paints and electronics
The following requirements are met:
  • Newly installed fire alarms, meters, sensors, relays, thermostats and load break switches meet one of the following:   
      •  RoHS restrictions  
      •   Products contain no more than 0.01% (100 ppm) of lead by weight.
  • Newly  installed paints applied as finishes within the project boundary meet at least  one of the following criteria:                  
      •  Paints  have a lead concentration of 100 ppm (0.1%) by weight or below.   
      •  Paints  have no added lead carbonates and lead sulfates.  
      •  Paints  are deemed free of lead or with no added lead by an ISO 14024-compliant (Type  1) Ecolabel, or a voluntary third-party certification program recognized by the  local government where the project is located.  
      •  Paints  meet Feature X08: Materials Optimization.
</t>
  </si>
  <si>
    <t xml:space="preserve">Option 2: Drinking water pipes, fittings and solder
Pipes, fixtures, fittings and solder newly installed or applied within the project boundary intended for drinking water distribution and delivery meet at least one of the following:
  • The  product is approved for use with drinking water by a local government authority  or by a government-authorized certification body.
  • The product has a weighted wetted average of 0.25% of lead or less, verified by a third party, or is labeled as ANSI/NSF 372-compliant.
</t>
  </si>
  <si>
    <t>Interior Hazardous Materials Management</t>
  </si>
  <si>
    <t>X02.1 Manage Asbestos Hazards</t>
  </si>
  <si>
    <t xml:space="preserve">Option 1: Asbestos risk assessment
For existing buildings constructed or last renovated before  the enactment of laws banning the installation of asbestos-containing materials,  and for buildings located where there is no local asbestos phase-out regulation,  one of the following requirements is met:
  • Project for which all asbestos has been removed in a prior renovation demonstrates that occupancy of the space is legally allowed.
  • An  investigation of the project space is conducted by an inspector certified under  local regulation or a qualified professional with demonstrable experience where no local  regulations apply. The investigation must provide the following, at minimum:          
      •  A  list of locations where presumed asbestos containing materials (PACM) were  found.  
      •  Confirmation of the presence of asbestos is performed through Polarized Light Microscopy (PLM) or Transmission Electron Microscopy (TEM) testing. The sample number and location follow applicable laws or recommendations of the inspector conducting the assessment. Materials having over 1% of asbestos are considered ACM. If analytical confirmation is not available or possible, all PACM are considered asbestos-containing materials (ACM).
</t>
  </si>
  <si>
    <t xml:space="preserve">Option 2: Asbestos action plan
If asbestos-containing materials (ACM) were found  per the above, an action plan that contains the following is implemented:
  • Notification of any works to relevant  authorities and persons living, working or transiting in the vicinity of the  building or space.
  • Preventative measures against the formation and  spread of asbestos fibers in the air during remedial work.
  • Measures taken for workers’ protection during remediation  activities, including but not limited to skin and respiratory protection.
  • If ACM are being removed, activities are carried  out for proper handling of ACM waste, including: wetting of all removed ACM,  care in transportation to prevent crumbling, sealing and leak-tight  transportation, proper labeling and final disposal in locations allowed by  applicable laws and permits.
  • Post-remediation clearance for occupancy confirmation  by testing of fibers in air using phase contrast microscopy (PCM) or transmission  electron microscopy (TEM) following standards referenced in applicable local  laws or, if not available, NIOSH Manual of Analytical Methods (MNAM) Methods  7400 or 7402, GBZ/T192.5-2007, ISO 8672:2014, ISO 10312:2019 or ISO 13794:2019.  The number of samples and sampling conditions must meet local regulations  and/or conform to ISO 16000-7.
  • If any of the asbestos is managed by methods other than removal, the month and year of follow-up inspection to evaluate the structural integrity of the ACM must be stated and cannot exceed three years from the date of the last inspection.
</t>
  </si>
  <si>
    <t>X02.2 Manage Lead Paint Hazards</t>
  </si>
  <si>
    <t xml:space="preserve">Option 1: Identify lead paint hazards
For existing buildings constructed or renovated before the  enactment of laws banning lead-containing paints for use in interior walls, one of the following requirements is met:
  • If  local laws mandate full removal of lead paint before occupancy of the space,  project demonstrates that risk has been addressed by providing relevant legal  documentation, such as approved certificates of occupancy or remediation  reports submitted to relevant authorities.
  • An  on-site investigation of the space to determine the presence of any lead-based  hazards in paint, dust and soil is conducted. The investigation must be  performed by a certified inspector or a qualified professional where no local regulations apply and address the following:          
      •  An  inventory of locations of potential sources and sinks of lead-containing  materials, where lead-containing paint may be present.  
      •                                    Confirmation  of lead hazards through in-situ test results by x-ray fluorescence (XRF) or by  laboratory analyses of paint chip and/or surface dusts. Surface  dust is considered a hazard if its lead loading is more than {{well-unit}}6.5 µg/f|0.07 mg/{{/well-unit}} of the collection area if  sampled from floors or over {{well-unit}}65 µg/f|0.7 mg/{{/well-unit}} for dust on interior window sills Paints having over 0.5% of  lead by weight or {{well-unit}}930 µg/f|10,000 mg/{{/well-unit}} of applied area and bare soil containing over 400 ppm of lead by weight are  also considered lead hazards Lower thresholds mandated by  local regulations prevail for terms of hazard assessment.
</t>
  </si>
  <si>
    <t xml:space="preserve">Option 2: Lead action plan
If lead is found in the investigation, a certified inspector (or a qualified professional where no local regulations apply) implements an action plan that contains the following:
  • Notification  of remediation work to occupants and transient populations in the surrounding  spaces, and restriction of access to work areas during remediation.
  • If  paints are mechanically removed, measures are taken to minimize the formation  and spread of dusts during the remediation process and to ensure adequate  respiratory and skin protection for workers.
  • A  re-inspection schedule that includes visual assessments and dust testing, if any  lead-containing paints are left in place and are subject to stabilization  (i.e., painted over with products to prevent chipping or degradation) or  enclosure, at least once every three years.
  • Post-remediation  clearance, confirming that the lead loading in dust is below the levels deemed hazardous.
</t>
  </si>
  <si>
    <t>X02.3 Manage Polychlorinated Biphenyl (PCB) Hazards</t>
  </si>
  <si>
    <t xml:space="preserve">For buildings constructed or last renovated before the  institution of any applicable laws banning or restricting PCBs, or buildings  undergoing renovation work that disturbs (i.e., partially or fully removing) materials  likely to contain PCBs such as caulking, fluorescent light ballasts and  capacitors of appliances fabricated before 1980, the following requirements are met:
  • An  inspection strategy for assessing PCB-related risks is implemented and contains  the following:           
      •  Determination  of locations where materials potentially containing PCBs may be disturbed.    
      •  If  caulk is to be disturbed or removed, analysis of the presumably PCB-containing  material following protocols mandated by local laws or, in absence of local laws, by any  applicable US EP or ISO testing methods.
  • If  PCBs are found in disturbed materials, an action plan is implemented and  contains the following:                  
      •  Notification  of remedial work to relevant authorities and building occupants.  
      •  Preventative  measures against the spread of PCB-containing dusts and human exposure during  remediation activities, including restricting access for those not involved in  the work.  
      •  Protective  measures for workers, including chemical-resistant gloves, clothing protection,  goggles and respirators.  
      •  Waste  handling that minimizes the spread of contaminated debris and safe disposal of  PCB-containing waste in locations allowed by applicable local regulations.
</t>
  </si>
  <si>
    <t>CCA and Lead Management</t>
  </si>
  <si>
    <t>X03.1 Manage Exterior CCA Hazards</t>
  </si>
  <si>
    <t xml:space="preserve">For all existing wood structures installed before the enactment of laws banning chromated copper arsenate (CCA) which lie outside the building envelope but within the project boundary where human presence is expected (e.g., wooden decks, fences near walkways, playgrounds and outdoor furniture), the following requirements are met:
  • Identify CCA-containing wood through one of the following:  
      •  Inspection of purchase records.  
      •  Determination of whether legal bans for CCA apply.  
      •  Testing for the presence of arsenic in the wood or the soil bearing the wooden structures.
  • Address CCA-containing woods through one of the following:    
      •  Dispose of CCA-containing woods following applicable laws, without incinerating nor wood chipping.  
      •  Treatment with penetrating (non-film-forming), oil-based, semi-transparent stains that prevent arsenic leaching on a regular basis as recommended by the manufacturer.
</t>
  </si>
  <si>
    <t>X03.2 Manage Lead Hazards</t>
  </si>
  <si>
    <t xml:space="preserve">The project addresses lead hazards through the following:
  • The top {{well-unit}}0.6 in|1.5 cm{{/well-unit}} layer in all existing outdoor bare soil (outside the building envelope, post-construction, not covered by grass, vegetation or other landscaping including mulch covered soil) is tested for lead. Each continuous area of bare soil is sampled at least once. If the lead concentration of any sample surpasses 400 ppm by weight then the following is performed:   
      •  A second set of samples is taken at {{well-unit}}6 in|15 cm{{/well-unit}}, {{well-unit}}12 in|30 cm{{/well-unit}}, {{well-unit}}18 in|45 cm{{/well-unit}} and {{well-unit}}24 in|60 cm{{/well-unit}} deep   
      •  If these samples are above 400 ppm by weight, soil is replaced with soil from another source to the extent of the deepest sample found above this threshold.
  • Lead in artificial turf fibers is assessed as follows   
      •  If lead concentration of synthetic turf fibers is unknown, test a sample of fibers to determine the lead concentration using an EPA, ISO or locally accepted protocol.   
      •  If the total lead concentration of synthetic turf fibers is greater than {{well-unit}}136 mg/lb|300 mg/kg{{/well-unit}}, perform dust-wipe testing per EPA, ISO or locally accepted protocol for dust-wipe testing to determine the surface dust-lead loading.   
      •  If the wipe-testing results show total lead loadings greater than {{well-unit}}40 µg/f|430 µg/{{/well-unit}}, replace with turf containing lead concentrations less than {{well-unit}}136 mg/lb|300 mg/kg{{/well-unit}}.
  • If loose-fill rubber from recycled tires is present on playgrounds, sporting fields, or other surfaces, the surface is assessed and remediated per the following:  
      •  Sample the loose-fill rubber using an EPA, ISO or locally accepted protocol for lead testing and perform lead content analysis.    
      •  If the loose rubber results show total lead loadings greater than {{well-unit}}136 mg/lb|300 mg/kg{{/well-unit}} of rubber, replace the loose-fill rubber.
  • Paint applied to existing playground equipment, installed and painted before the enactment of banning laws, is assessed for lead and removed, as necessary, per the guidance below:    
      •  Assess the integrity and age of the paint. If the paint is cracked, peeled or chipped collect a sample for laboratory analysis for lead. Follow guidelines and methods described by the World Health Organizatio or local equivalents for sampling and laboratory analysis.  
      •  Remove or encapsulate the paint from the playground equipment if the sample contains lead at a concentration over 90 ppm. Removal duties must be performed by a certified specialist or someone with demonstrable experience where no local regulations apply.
</t>
  </si>
  <si>
    <t>Site Remediation</t>
  </si>
  <si>
    <t>X04.1 Assess and Mitigate Site Hazards</t>
  </si>
  <si>
    <t xml:space="preserve">Option 1: Environmental site assessment
For project sites used for past or present industrial activities (e.g. hazardous waste storage, fuel station, manufacturing plant, on-site dry cleaners, automotive repair or brownfields), the following is completed:
  • Assessment of potential contamination in soil or underground water from past uses or surrounding conditions using one of the following:    
      •  Local applicable regulation for environmental site assessments.   
      •  Guidelines provided in the standard ASTM E1527-05 (Phase I site assessments).
</t>
  </si>
  <si>
    <t xml:space="preserve">Option 2: Monitoring and remediation plan
If the site investigation establishes the potential presence of contaminants, the following are implemented:
  • A sampling strategy to quantify contamination and determine remediation needs following local regulations or through ASTM E1903-97 (Phase II site assessment) guidelines.
  • A sustainable remediation plan before, during and after construction that integrates the following  
      •  A risk-based approach to sustainable remediation (risk assessment/risk-benefit analysis).   
      •   A tiered approach to assessment and an appraisal of remediation options.    
      •  Safe working practices for workers during remediation.    
      •  Record keeping of decision-making and assessment processes.    
      •  Protocol for engaging stakeholders, including management of the impacts on the community.
</t>
  </si>
  <si>
    <t>Enhanced Material Restrictions</t>
  </si>
  <si>
    <t>X05.1 Select Compliant Interior Furnishings</t>
  </si>
  <si>
    <t xml:space="preserve">Option 1: Furniture, millwork and fixtures
At least 50% by cost of newly installed furniture, millwork and fixtures (minimum 10 distinct products), as defined in Appendix X1, meet one of the following requirements:
  • Textiles (i.e., fabrics including upholstery) and plastics in products contain 100 ppm (0.01%) by weight or less of the below compounds and chemical classes, unless higher amounts are mandated by local codes. For assessing compliance of a product, all pieces of each of the two material categories (textiles, plastics) are grouped together and each material category is assessed independently against the 100 ppm threshold:  
      •  Halogenated flame retardants (HFR).   
      •  Polyfluoroalkyl substances (PFAS).   
      •  Lead.  
      •  Cadmium.    
      •  Mercury.
  • Do not contain textiles and plastic.
</t>
  </si>
  <si>
    <t xml:space="preserve">Option 2: Electrical and electronic products
All newly installed electrical and electronic products, as specified in Appendix X1, meet the following requirement:
  • Products are compliant with RoHS restrictions.
</t>
  </si>
  <si>
    <t>X05.2 Select Compliant Architectural and Interior Products</t>
  </si>
  <si>
    <t xml:space="preserve">At least 50% by cost of newly installed products under the classes listed below, as defined by Appendix X1 (minimum 10 distinct products), meet the following requirements, unless higher amounts are mandated by local code:
  • Flooring products contain 100 ppm (0.01%) by weight or less of the following:  
      •  Halogenated flame retardants (HFR).  
      •   Polyfluoroalkyl substances (PFAS).  
      •  Orthophthalates.
  • Insulation products, including thermal and acoustic insulation in walls, ceilings, ducts, tubes and pipes, contain 100 ppm (0.01%) by weight or less of halogenated flame retardants (HFR).
  • Ceiling and wall panels contain 100 ppm (0.01%) by weight or less of the following:    
      •  Halogenated flame retardants (HFR).    
      •  Orthophthalates.
  • Plastic plumbing contains 100 ppm (0.01%) by weight or less of orthophthalates.
</t>
  </si>
  <si>
    <t>VOC  Restrictions</t>
  </si>
  <si>
    <t>X06.1 Limit VOCs from Wet-Applied Products</t>
  </si>
  <si>
    <t xml:space="preserve">Newly installed interior wet-applied paints, coatings, adhesives, sealants and finished poured floorings used inside the building envelope (minimum 10 distinct products or applied to at least 10% of project area) meet the following:
  • All products are tested by a third-party laboratory to meet testing methods and thresholds established in one of the following standards and/or regulations for VOC content:  
      •  SCAQMD Rule 1168 (Adhesives and Sealants, 2017).  
      •  GB 33372-2020 (Adhesives).   
      •  2019 CARB SCM for Architectural Coatings  
      •  EU Ecolabel for indoor and outdoor paints and varnishes.    
      •  HJ 2537-2014 (Paints).  
      •  Any other standard listed in the ‘VOC content evaluation’ section of the ‘Low-Emitting Materials’ credit of the LEED v4.1 standard
  • At least 75% of products (by surface area or volume) are tested by a third-party laboratory to meet testing methods and thresholds established in one of the following standards and/or regulations for VOC emissions:    
      •  California Department of Public Health (CDPH) Standard Method v1.2.   
      •  AgBB   
      •  European Union LCI VOC threshold following EN 16516-1:2018 testing methods.
</t>
  </si>
  <si>
    <t>X06.2 Restrict VOC Emissions from Furniture, Architectural and Interior Products</t>
  </si>
  <si>
    <t xml:space="preserve">Products within one or more categories and corresponding thresholds in Table 1 meet one of the following compliance requirements, earning points as shown in Table 2: Table 1:Table 2:
  • Tested per methods and VOC emission thresholds established in one of the following:  
      •  California Department of Public Health (CDPH) Standard Method v1.2.  
      •  	AgBB   
      •  European Union LCI VOC threshold following EN 16516-1:2018 testing methods.  
      •  ANSI/BIFMA e3-2014, sections 7.6.1 or 7.6.2 (Furniture).
  • Made exclusively with one or a combination of (without organic additives): metal, untreated wood, glass, ceramic or stone.
  • If custom-made or refurbished, wet-applied and wood-based materials used in fabrication or refurbishing meet the following:   
      •  All paints, coatings, sealants and adhesives applied to the product are verified as low-VOC emitting by one of the applicable standards listed in Part 1.   
      •  All composite wood panels, including medium-density fiberboard, plywood and particle wood panels meet the ‘Formaldehyde emissions evaluation’ criterium of the ‘Low-Emitting Materials’ credit of the LEED v4.1 standard or meet one of the following: US EPA TSCA Title VI, Europe E1, Japan Four-star.
  • Installed for at least 6 months before project registration or manufactured and unmodified at least one year before project registration.
</t>
  </si>
  <si>
    <t>Materials Transparency</t>
  </si>
  <si>
    <t>X07.1 Select Products with Disclosed Ingredients</t>
  </si>
  <si>
    <t xml:space="preserve">For at least 50% by count or 25 distinct, permanently installed products (including flooring, insulation, wet-applied products, ceiling and wall assemblies and systems) and furniture, ingredients are disclosed by the manufacturer, a disclosure organization or a third party through one of the following:
  • A Declare label, operated by the International Living Future Institute.³
  • A Health Product Declaration (HPD) published in the HPD Public Repository, operated by the Health Product Declaration Collaborative
  • A Cradle-to-Cradle Certified™ product with a Gold or Platinum level in the Material Health Category, or a product with a Gold or Platinum Material Health Certificate from the Cradle to Cradle Products Innovation Institute
  • A Product Lens Certification™, operated by UL
  • A Product Health Declaration, operated by Global Green Tag
  • A manufacturer’s inventory containing CAS numbers of all individual compounds down to 1,000 ppm (0.1%). If the product contains a trade secret compound, GHS hazards of category 1 or 2 are listed and a concentration range is provided for each undisclosed component.
</t>
  </si>
  <si>
    <t>X07.2 Select Products with Enhanced Ingredient Disclosure</t>
  </si>
  <si>
    <t xml:space="preserve">For at least 15 distinct permanently installed products (including flooring, insulation, wet-applied products, ceiling and wall assemblies and systems) and furniture, the following requirements are met:
  • All ingredients are disclosed down to 100 ppm.
  • All ingredients are publicly disclosed by the manufacturer, a disclosure organization or a third party through one of the following:    
      •  A Declare label, operated by the International Living Future Institute.³  
      •  A Health Product Declaration (HPD) published on the HPD repository   
      •  Manufacturer’s disclosure and/or through a third-party materials database platform. If the product contains a trade secret compound, GHS hazards of category 1 or 2 are listed and a concentration range is provided for each undisclosed component.
</t>
  </si>
  <si>
    <t>X07.3 Select Products with Third-Party Verified Ingredients</t>
  </si>
  <si>
    <t xml:space="preserve">For at least 15 distinct permanently installed products (including flooring, insulation, wet-applied products, ceiling and wall assemblies and systems) and furniture, the following requirements are met:
  • All ingredients are disclosed through one of the following:   
      •  A Declare label, operated by the International Living Future Institute.³  
      •  A Health Product Declaration (HPD) published in the HPD Public Repository, operated by the Health Product Declaration Collaborative  
      •  A Cradle-to-Cradle Certified™ product with a Gold or Platinum level in the Material Health Category, or a product with a Gold or Platinum Material Health Certificate from the Cradle to Cradle Products Innovation Institute  
      •  A Product Lens Certification™, operated by UL  
      •  A Product Health Declaration, operated by Global Green Tag
  • Ingredient disclosure is verified by a third party (i.e., an organization other than the manufacturer that is not affiliated with the ingredient disclosure certificate).
</t>
  </si>
  <si>
    <t>Materials Optimization</t>
  </si>
  <si>
    <t>X08.1 Select Materials with Enhanced Chemical Restrictions</t>
  </si>
  <si>
    <t xml:space="preserve">Option 1: Materials selection
For at least 25 distinct permanently installed products (including flooring, insulation, wet-applied products, ceiling and wall assemblies and systems) and furniture, the following requirements are met:
  • Have ingredients inventoried to 100 ppm.
  • Meet one of the following:   
      •  Product is free of compounds listed in the Living Building Challenge’s Red List v.4.0.³  
      •  Product meets the chemical thresholds in the Cradle to Cradle Basic Level Restricted Substances List, version 4  
      •   Product does not contain compounds listed in REACH Restriction, Authorization and SHVC lists.   
      •  Product meets an optimization path listed under ‘Advanced Inventory &amp;amp; Assessment’ in Option 2 of LEED v4.1 credit ‘Building Product Disclosure and Optimization - Material Ingredients’
</t>
  </si>
  <si>
    <t xml:space="preserve">Option 2: Future purchase of compliant products
For projects with less than 25 distinct newly and permanently installed products (including flooring, insulation, wet-applied products, ceiling and wall assemblies and systems) and furniture, the following requirement is met:
  • Products purchased for future repair, renovation or replacement of building materials comply with chemical restrictions of Option 1 ‘Materials Selection’.
</t>
  </si>
  <si>
    <t>Note: For recertification, projects must provide product specification sheets for purchases of eligible products occurring after initial certification.</t>
  </si>
  <si>
    <t>X08.2 Select Optimized Products</t>
  </si>
  <si>
    <t xml:space="preserve">At least 15 distinct products (furniture, flooring, insulation, wet-applied products, ceiling and wall assemblies and systems), as defined in Appendix X1, are certified under one of the following programs:
  • Cradle to Cradle Certified™ products with a Silver, Gold or Platinum level in the Material Health category or products with a Silver, Gold or Platinum level Material Health Certificate from the Cradle to Cradle Products Innovation Institute
  • Living Product Challenge, Materials and Health &amp;amp; Happiness Petals or Living Product Certification, operated by the International Living Future Institute
</t>
  </si>
  <si>
    <t>Waste Management</t>
  </si>
  <si>
    <t>X09.1 Implement a Waste Management Plan</t>
  </si>
  <si>
    <t xml:space="preserve">For all batteries, pesticides, lamps that may contain  mercury, other mercury-containing equipment (including thermostats and  thermometers) and electrical and electronic  equipmen  present or expected to be present within the project during the building  operations, a waste management plan that contains the following is developed  and implemented:
  • Identification of roles, responsibilities and vendors for implementing the plan
  • Identification of the sources of waste, estimation of rates of generation and strategies to minimize waste generation
  • Strategies for waste collection. Each of the categorized wastes is separately contained in clearly labeled receptacles and removed from the building within one year
  • Protocols for cleaning spills of mercury (including broken fluorescent lamp tubes), pesticides and battery electrolyte fluid, including sealed containment of residues, as applicable
  • Protocols to track, measure and report waste stream flows
  • Protocols for off-site shipment of wastes.
</t>
  </si>
  <si>
    <t>Pest Management and Pesticide Use</t>
  </si>
  <si>
    <t>X10.1 Manage Pests</t>
  </si>
  <si>
    <t xml:space="preserve">A management plan for pest control based on integrated pest management (IPM) principles  is implemented for all indoor and outdoor spaces, addressing the following:
  • Plan contains the following elements  
      •  List of roles and responsibilities for the program development, implementation, maintenance and education.  
      •   Pest management objectives, including protocols for identification of pests and metrics of progress.   
      •  Design and operational measures to prevent conditions that may attract pests.   
      •  Pest tolerance thresholds and control strategies (including methods and response times) for when tolerance thresholds are exceeded, attending to the safety of the applicator, the occupants and the environment.   
      •  Records of pest monitoring data, pest events, pesticide applications, control actions and emergency responses.
  • For pesticide application (periodic or emergency) within the project, the plan includes the following provisions  
      •  Paper or digital notification to all building occupants on the protocol for pesticide use.   
      •  Notification to all building occupants at least 24-hours prior to pesticide application, and signage posted at the site of application at least 24-hours prior to application until at least 24 hours after application.   
      •  Notifications include the pesticide name, registration number, treatment location and date of application and applicator. If emergency pesticide application is needed, information on the type of emergency or reason for unplanned use.
  • The effectiveness of the plan is evaluated on an annual basis
  • The plan, records of its implementation, Safety Data Sheets (SDSs) of pesticides and results of inspections are available to occupants and owners.
</t>
  </si>
  <si>
    <t>Cleaning Products and Protocols</t>
  </si>
  <si>
    <t>X11.1 Improve Cleaning Practices</t>
  </si>
  <si>
    <t xml:space="preserve">The project develops and implements a cleaning plan that meets the following requirements:
  • Details the following  
      •  Extent and frequency of cleaning.  
      •  Cleaning responsibilities of building occupants and cleaning staff.  
      •  Cleaning supplies available to building occupants and where they can be accessed.  
      •  Process to evaluate and document adherence to the cleaning plan.
  • Identifies the following:   
      •  Surfaces that require disinfection (e.g., high-touch surfaces).  
      •  Frequency and/or other thresholds (e.g., number of hours, number users of a space, results from a swab test) for disinfection.   
      •  Applicable governmental registration and directions of use (e.g., contact time and dilution rates) for disinfectants.  
      •  Other non-chemical tools used for disinfection, if any.
  • States the following documentation procedures  
      •  Record keeping practices for cleaning and disinfection activities.   
      •  The chain of communications with building occupants.   
      •  A system to log feedback from occupants and cleaning staff.
  • Specifies the following for cleaning materials and personal protection equipment (PPE):    
      •  PPE requirements for general cleaning and specialized tasks (e.g., disinfection or dilution or chemicals).   
      •  Color-coding for reusable and disposable cleaning cloths.   
      •  Separate cleaning of reusable cleaning materials from other clothing or products.
  • Includes the following precautions for storage of cleaning products:   
      •  An identifiable, fit-for-purpose storage space in accordance with the manufacturers’ directions; bleach stored away from other products.   
      •  Color-coding and labeling of any bleach-based and ammonia-based products, indicating they are not to be mixed with one another.
  • Specifies the following for cleaning tools and equipment:  
      •  HEPA rated filters for vacuum cleaners  
      •  If carpet and woven upholstery are present, the cleaning methodology (based on manufacturer’s recommendations), favoring hot water extraction if technically feasible.   
      •  Protocols for cleaning, maintenance and handling of waste accumulated in equipment (e.g., used vacuum cleaner bags).
  • Includes the following operational aspects:   
      •  Use of cleaning and disinfection products, including dilutions (when needed) and ventilation requirements.   
      •  On-site availability of current Safety Data Sheets (SDS) of cleaning and disinfection products, in languages spoken by the cleaning staff.   
      •   Precautions to avoid slip hazards during and after floor cleaning.   
      •  Safe disposal of waste, including soiled cleaning materials and PPE.
  • Outlines a training program that meets the following:   
      •  Training covers cross-contamination prevention via hand hygiene, PPE, cleaning cloth replacement, cloth handling techniques and carrying systems to separate clean tools from dirty ones.   
      •  Training is delivered to all relevant personnel including building management, building operators and contracted cleaning staff, on an annual basis, and whenever protocols change.
</t>
  </si>
  <si>
    <t>X11.2 Select Preferred Cleaning Products</t>
  </si>
  <si>
    <t xml:space="preserve">All cleaning, disinfection and sanitization products are  specified in the cleaning plan and meet one of the following requirements:
  • Products are labeled as ‘low-hazard’ or ‘safer’ by an ISO 14024-compliant (Type 1) Ecolabel or by a third-party certification recognized by the local government where the project is located. Hazard criteria must be specific for the product classes within the scope of this feature.
  • The  Safety Data Sheet (SDS) of each product discloses ingredients per EU Regulation  2015/83 (CLP) or California State  Bill No. 25  and no ingredients listed in Section 3 of the  SDS are classified as Category 1, 1A or 1B for the following Globally  Harmonized Syste (GHS) codes and corresponding  hazard statements:     
      •  H311 (toxic in contact with skin).  
      •  H312 (harmful in contact with skin).  
      •  H317 (may cause allergic skin reaction). Individual terpenes may be present up to a concentration of 0.5% in undiluted products.  
      •  H334 (may cause allergy or asthma symptoms or breathing difficulties if inhaled).   
      •  H340 (may cause genetic defects).    
      •  H350 (may cause cancer).    
      •  H360 (may damage fertility or the unborn child).    
      •  H372 (may causes damage to organs through prolonged or repeated exposure).
  • Products meet Feature X08 Materials Optimization.
</t>
  </si>
  <si>
    <t>β Contact Reduction</t>
  </si>
  <si>
    <t>X12.1 Reduce Respiratory Particle Exposure</t>
  </si>
  <si>
    <t xml:space="preserve">The following requirements are implemented during periods when higher incidence of respiratory disease is likely:
  • At least one of the following distancing strategies:   
      •  Queuing marks to increase distance between people while waiting in line (e.g., in elevator lobbies, at check-out counters) and while using moving sidewalks and escalators, as applicable.    
      •  Screens, protective furnishings or other engineering controls to reduce particle exchange at security check-ins, reception areas, check-out counters and other places with frequent interaction between occupants and a stationary worker.    
      •  Self-service systems to control ingress or egress to the project (e.g., at reception desks or checkout counters).
  • At least one of the following circulation strategies:    
      •  One-way hallways and corridors.    
      •  Separate entry and exit doors at pedestrian building entrances.    
      •  Separate entry and exit for restrooms except single-user bathrooms.
  • All of the following in any shared spaces (e.g., meeting rooms, workspaces, communal kitchens):    
      •  Strategies to increase distance among occupants.    
      •  Expectations and requirements for usage of face coverings or personal protective equipment.    
      •  Clearly communicated rules for occupancy to reduce respiratory particle exposure and rationale for their use.
  • At least one of the following communication strategies to educate occupants about the practices implemented by the project to reduce respiratory particle exposure:    
      •  Monthly communication (e.g., email, webcast) to all regular building occupants.   
      •  Prominent signage (physical or digital) at all building entrances and in shared spaces.
</t>
  </si>
  <si>
    <t>X12.2 Address Surface Hand Touch</t>
  </si>
  <si>
    <t xml:space="preserve">Option 1: Surface touch management
The following requirements are met:
  • Project offers hands-free operation (through foot, voice, sensor or personal electronic device) or implements other design strategies to avoid hand operation for at least three of the following:    
      •  Regularly used pedestrian entry doors to the project, during regularly occupied hours.    
      •  Elevators.    
      •  All water bottle fillers, water faucets, soap and paper towel dispensers.    
      •  Window blinds and indoor lighting switches and/or controllers.   
      •  Lids of trash, recycling and reuse bins.
  • Project supports occupants in maintaining hand hygiene near the following high-touch surfaces:    
      •  Handrails, handlebars and other structures that support mobility and accessibility.    
      •  Surfaces designed to help individuals with physical and/or visual disabilities fully utilize a space (e.g., push to open door buttons, wheelchair lift controls, tactile maps or signage).
</t>
  </si>
  <si>
    <t xml:space="preserve">Option 2: Shared equipment usage policy
The following requirement is met:
  • Project establishes and communicates rules and expectations for the usage and cleaning of shared tools and devices (e.g., photocopiers, gym equipment, communal kitchen appliances, utensils) for all regular building occupants.
</t>
  </si>
  <si>
    <t>Mental Health Promotion</t>
  </si>
  <si>
    <t>M01.1 Promote Mental Health and Well-being</t>
  </si>
  <si>
    <t xml:space="preserve">The following requirements are met:
  • At least two  of the following are available to all employees and students at no cost:   
      •                                  Education  or awareness efforts on mental health and well-being, offered quarterly, either  in-person or virtually (e.g., webcast on stress management, presentation on  mindfulness, email on healthy sleep habits)    
      •                                  Trainings or  courses related to mental health and well-being, offered annually, either  in-person or virtually (e.g., Mental Health First Aid, stress management  training)     
      •                                  Mindfulness  or restorative programming, offered weekly, either in-person or virtually  (e.g., ongoing access to guided mediation application, weekly yoga classes)    
      •                                  Policy  that establishes healthy working hours, outlining the maximum hours to be  worked per 24-hour and seven-day period    
      •                                  Dedicated  space for restoration and relaxation, with an accompanying policy permitting breaks  during work or school hours
  • Annual communication  (e.g., email, online module, in-person training) is provided to all regular occupants, and onboarding communications are provided to all new  employees, specifically addressing all mental health and well-being benefits, resources  and programs available through the project or organization.
</t>
  </si>
  <si>
    <t>Note: Projects may achieve points in optimizations that overlap with strategies listed in Part 1.a.</t>
  </si>
  <si>
    <t>Nature and Place</t>
  </si>
  <si>
    <t>M02.1 Provide Connection to Nature</t>
  </si>
  <si>
    <t xml:space="preserve">The project integrates the following throughout the space,  including common circulation routes, shared seating areas and rooms (e.g.,  conference rooms, common spaces) and workstations (as applicable):
  • Natural  materials, patterns, shapes, colors, images or sounds
  • At least one of the following:                
      •  Plants  (e.g., potted plants, plant beds, plant walls)    
      •  Water  (e.g., fountain)    
      •  Nature views  (e.g., outdoor views, simulated views)
</t>
  </si>
  <si>
    <t>M02.2 Provide Connection to Place</t>
  </si>
  <si>
    <t xml:space="preserve">The project integrates design elements that address the  following:
  • Celebration of culture (e.g., culture  of occupants, workplace, surrounding community)
  • Celebration of place (e.g., local  architecture, materials, flora, artists)
  • Integration of art
  • Human delight
</t>
  </si>
  <si>
    <t>Mental Health Services</t>
  </si>
  <si>
    <t>M03.1 Offer Mental Health Screening</t>
  </si>
  <si>
    <t xml:space="preserve">A clinical screening or self-assessment screening tool for common  mental health conditions is made available to all employees and students at no  cost and meets the following requirements:
  • Addresses, at minimum, stress, depression,  anxiety and substance use.
  • Provided confidentially, either in-person or  virtually, through a licensed mental health professional, third party  organization, online screening or health insurance offering.
  • Includes directed feedback and/or guidance on  interpretation of results and provides next steps for those who screen positive  or at-risk
</t>
  </si>
  <si>
    <t>M03.2 Offer Mental Health Services</t>
  </si>
  <si>
    <t xml:space="preserve">The following requirements are met for all eligible employees:
  • Mental       health services are available at no cost or subsidized and include the       following at a minimum:  
      •  Clinical screening and referral to licensed        mental health professionals and support resources  
      •  Inpatient        treatment (e.g., residential programs, hospitalization)  
      •  Outpatient        treatment, including telemental health services (e.g., in-person therapy,        online therapy)  
      •  Prescription        medication coverage that allows for proper use of prescribed medications
  • Organizational       commitment to mental health parity in health service coverage
  • Information       on benefits coverage and how to access mental health services and       community resources is easily and confidentially available (e.g., via a       health portal or employee website)
  • Confidential       benefits consultation is available with clearly identified and qualified       support staff (e.g., benefits counselor, human resources representative).
</t>
  </si>
  <si>
    <t>M03.3 Offer Workplace Support</t>
  </si>
  <si>
    <t xml:space="preserve">Supportive workplace accommodations are clearly described  and available for all employees, without a need to disclose the underlying  health reason, including the following:
  • Sick       leave may be used for mental health needs (e.g., appointments)
  • Short-       or long-term leave or disability for mental health needs, with the option       of phased return to work after returning from leave
  • Increased       interpersonal support (e.g., manager support with prioritizing and       managing workloads, increased frequency of one-on-one check-ins)
  • Adjustment       of work schedule to support mental health needs (e.g., appointments,       optimal productivity)
  • Adjustment       of the physical environment to support mental health needs (e.g., moving       a workstation to a busier or a quieter area, providing a quiet       space for breaks, providing earplugs or headphones, increasing personal       space, providing the ability to work from home)
</t>
  </si>
  <si>
    <t>M03.4 β Support Mental Health Recovery</t>
  </si>
  <si>
    <t xml:space="preserve">Projects offer mental health services and resources to support recovery from a traumatic event to all employees at no cost or subsidized, on-site, in-person within {{well-unit}}0.25 mi|400 m{{/well-unit}} of the project boundary or virtually, including at least three of the following:
  • Referrals to qualified mental health professionals for crisis counseling or trauma-focused psychotherapy.
  • Psychological first aid (PFA) training offered to all employees and/or required for manager-level employees
  • Bereavement counseling services and materials on coping with grief, including resources for returning to work after a loss.
  • Information on benefits coverage and how to access additional mental health services, made conveniently and confidentially accessible to employees.
</t>
  </si>
  <si>
    <t>Mental Health Education</t>
  </si>
  <si>
    <t>M04.1 Offer Mental Health Education</t>
  </si>
  <si>
    <t xml:space="preserve">Trainings (in the form of education seminars, workshops or  classes) are offered at least twice per year to regular occupants and  meet the following requirements:
  • Address  at least two of the following topics:        
      •  Managing  personal mental health and well-being, covering topics such as developing  mentally healthy habits and self-care practices, fostering relationships and  social connections and managing mental health at work  
      •  Common  mental health conditions or concerns, covering, at minimum, depression,  anxiety, substance use, stress, and burnout, and loneliness and social isolation.  
      •  Signs  and symptoms of mental health distress, including how to identify emotional  distress and appropriately respond (e.g., Mental Health First Aid)
  • Provided  in-person or virtually, in group or individual settings, and through vendors,  on-site staff, health insurance plans, community groups or other qualified programs  (e.g., Mental Health First Aid)
</t>
  </si>
  <si>
    <t>M04.2 Offer Mental Health Education for Managers</t>
  </si>
  <si>
    <t xml:space="preserve">All managers undergo annual mental health training (in the  form of education seminars, workshops or classes) that meets the following  requirements:
  • Addresses  at least three of the following topics:        
      •  Identifying  and reducing workplace stress–related issues (e.g., conducting performance  reviews, effective communication skills, personnel management, conflict  resolution)  
      •  Recognizing  common mental health conditions or concerns, covering, at a minimum,  depression, anxiety, substance use, stress and burnout, and loneliness and social  isolation  
      •  Supporting  employee mental well-being using strategies to prevent burnout, low motivation,  fatigue, poor work-life balance and other work-related stress issues  
      •  Recognizing  employee mental health concerns or crises, including increasing awareness of  workplace and community resources available to employees
  • Provided  in-person or virtually, in group or individual settings, and through vendors,  on-site staff, health insurance plans, community groups or other qualified programs  (e.g., Mental Health First Aid)
</t>
  </si>
  <si>
    <t>Stress Management</t>
  </si>
  <si>
    <t>M05.1 Develop Stress Management Plan</t>
  </si>
  <si>
    <t xml:space="preserve">The project develops a stress management plan through completion  of the following:
  • Assess at  least three of the organization- or project-wide metrics below:                            
      •  Frequency of employees working more than 48  hours per seven-day period       
      •  Frequency of absenteeism, use of sick days and  personal days or leave due to disability or illness.    
      •  Frequency of employees not using allocated  paid time off.     
      •  Frequency of performance issues.    
      •  Employee retention and turnover rates.    
      •  Employee survey responses.
  • Identify  opportunities to address employee stress, covering the topics below:            
      •  Opportunities for organizational change to  address employee stress (e.g., adjustments to work environment, shifts in work  processes, workload, management or staffing)    
      •  Opportunities for employee participation in  organizational decisions regarding workplace issues that may affect job stress  (e.g., work environment, processes, scheduling)
  • Outline a  plan for implementation, including:                        
      •  Who is leading the initiative    
      •  What is to be completed    
      •  Where in the organization it will occur and  who will be impacted    
      •  When and how it will be implemented    
      •  Availability of support from key management or  leadership
</t>
  </si>
  <si>
    <t>Restorative Opportunities</t>
  </si>
  <si>
    <t>M06.1 Support Healthy Working Hours</t>
  </si>
  <si>
    <t xml:space="preserve">Option 1: Working hours
The following requirements are met for all employees:
  • A minimum  of 11 consecutive hours off from work per 24-hour period
  • A  minimum of 24 consecutive hours off from work per 7-day period
  • For employees  who engage in shift work:            
      •  Work and communications are expected only for  the duration of the employee's shift    
      •  Employees are provided a minimum 48-hour  advance notice of shift changes
  • For  employees who do not engage in shift work, work and communications are expected  only during the organization’s business hours in the local time zone
</t>
  </si>
  <si>
    <t xml:space="preserve">Option 2: Paid time off
The following requirements are met for all eligible  employees:
  • Paid  time off with a minimum of 20 days per calendar year (not including designated  sick days or standard paid holidays)
  • Work  and communications are not required and are discouraged during paid time off
  • Sick,  vacation, floating holiday, personal, rollover and all other employer-provided  days off from work are clearly defined, addressing accrual policy, cap on  rollover days allowed and date by when rollover days must be used.
</t>
  </si>
  <si>
    <t xml:space="preserve">Option 3: Student start times
The following requirement is met for students in secondary schools:
  • The school  day starts no earlier than 8:30 a.m
</t>
  </si>
  <si>
    <t>M06.2 Provide Nap Policy and Space</t>
  </si>
  <si>
    <t xml:space="preserve">Option 1: Nap policy
The following requirement is met for all eligible employees:
  • Employees are  allowed to engage in at least one nap or rest break of at least 30 minutes during  the workday (not to be combined with designated time for meal breaks)
</t>
  </si>
  <si>
    <t xml:space="preserve">Option 2: Nap space
The following requirements are met for all eligible  employees:
  • Access to at least one acoustically and  visually separated environment located in a designated quiet zone.
  • At least  one fully reclining furniture option (e.g., bed, daybed, couch, chair,  cushioned roll-out mat, nap pod) for every 100 eligible employees
</t>
  </si>
  <si>
    <t>Restorative Spaces</t>
  </si>
  <si>
    <t>M07.1 Provide Restorative Space</t>
  </si>
  <si>
    <t xml:space="preserve">Option 1: Restorative space
At least one designated  restorative space is available to all regular occupants. The space may  be indoor or outdoor  and may be made up of a single space or multiple spaces that meet the following  requirements:
  • Is designated for relaxation and restoration.  Space may be multi-purpose but is not to be used for work.
  • Totals  at least {{well-unit}}75 ft²|7 m²{{/well-unit}} plus {{well-unit}}1 ft²|0.1 m²{{/well-unit}} per regular occupant, up to a maximum of {{well-unit}}2,000 ft²|186 m²{{/well-unit}}.
  • Provides a restorative environment that considers at least five of the  following:                                
      •  Lighting (e.g.,  dimmable light levels for indoor spaces).    
      •  Sound (e.g., water  feature, natural sounds, sound masking)    
      •  Thermal comfort  (e.g., sun-exposed and shaded areas for outdoor spaces).    
      •  Seating  arrangements that accommodate a range of user preferences and activities (e.g.,  movable lightweight chairs, cushions, mats)    
      •  Nature  incorporation    
      •  Calming colors,  textures and forms    
      •  Visual privacy
  • Includes signage, education materials or other resources explaining  the purpose and intended use of the space.
</t>
  </si>
  <si>
    <t>Note: If restorative space is provided only outdoors, it must be functional year-round.</t>
  </si>
  <si>
    <t xml:space="preserve">Option 2: Workday breaks
The project encourages the use of  restorative space(s) through the following:
  • Paid  breaks away from the workstation for all employees
</t>
  </si>
  <si>
    <t>Restorative Programming</t>
  </si>
  <si>
    <t>M08.1 Provide Restorative Programming</t>
  </si>
  <si>
    <t xml:space="preserve">At least two of the following are offered to all eligible  employees at no cost or subsidized by at least 50%:
  • Mindfulness training course (e.g., eight-week  mindfulness-based stress reduction course (MBSR)) offered live, either  in-person or virtually, by a qualified mindfulness instructor at least twice a  year, that meets the following:                 
      •  Defines  mindfulness and its component parts.    
      •  Covers  relevant research on mindfulness.    
      •  Teaches  both formal practices (e.g., mindfulness meditation, yoga postures) and  informal practices (e.g., mindful eating, mindful listening) that can be  applied during the workday.
  • Mindfulness       programming (e.g., guided mediation, yoga) offered live, either in-person       or virtually, at least once a week in a designated quiet zone.
  • Digital       mindfulness offerings (e.g., guided meditation application). Employees have       unlimited access to at least one digital offering and access to at least       one designated quiet zone.
</t>
  </si>
  <si>
    <t>Note: Refer to feature S01 Sound Mapping, Part 1: Label  Acoustical Zones for all designated quiet zones.</t>
  </si>
  <si>
    <t>Enhanced Access to Nature</t>
  </si>
  <si>
    <t>M09.1 Provide Nature Access Indoors</t>
  </si>
  <si>
    <t xml:space="preserve">The project provides a combination  of indoor plants (e.g., potted plants, plant beds, plant walls), water  feature(s) and/or view(s) comprising of  natural areas, such as green spaces (e.g., park, forest) or blue spaces (e.g.,  ocean, lake) that meet a combination of the  following requirements:
  • Within direct  line of sight of at least 75% of all workstations and seats within conference  rooms, lecture halls or classrooms.
  • Within {{well-unit}}33 ft|10 m{{/well-unit}} of all workstations and seats within conference rooms, lecture halls or classrooms.
</t>
  </si>
  <si>
    <t>Note: Water features that may produce water aerosols (e.g.,  decorative fountains) cannot be installed in hospitals, healthcare settings or  senior living facilities</t>
  </si>
  <si>
    <t>M09.2 Provide Nature Access Outdoors</t>
  </si>
  <si>
    <t xml:space="preserve">Option 1: Outdoor nature
One of the following requirements is met:
  • Outdoor  nature access facilitated by the conditions below:   
      •                                  Outdoor space of an area of at least 5% of the  project interior area must be accessible to all regular occupants.  
      •                                  At least 70% of the accessible outdoor space  as viewed from above must include plants or natural elements, including tree  canopies.
  • Nearby  nature access facilitated by the conditions below:  
      •  At least one green space or blue space is within a {{well-unit}}650 ft|200 m{{/well-unit}} walk distance from the project boundary and available to all regular occupants during open hours of the space(s).   
      •  Green spaces must be a minimum of {{well-unit}}1.2 acre|0.5 hectare{{/well-unit}}
</t>
  </si>
  <si>
    <t xml:space="preserve">Option 2: Outdoor nature access
The following requirement is met:
  • Occupants are encouraged to access outdoor  nature (e.g., presence of signage or maps to outdoor nature, availability of  breaks during the workday to go visit outdoor nature).
</t>
  </si>
  <si>
    <t>Tobacco Cessation</t>
  </si>
  <si>
    <t>M10.1 Provide Tobacco Cessation Resources</t>
  </si>
  <si>
    <t xml:space="preserve">Option 1: Incentive program
The project implements a tobacco cessation program for all  eligible employees that meets the following requirements:
  • Focused on  increasing or improving motivation or action to quit, or maintaining quit  effort
  • Includes  incentives or rewards (e.g., direct financial payments, lottery for prizes)  provided for participation in quit effort or success in abstaining from tobacco  use
</t>
  </si>
  <si>
    <t xml:space="preserve">Option 2: Individual cessation resources
Tobacco cessation resources are available to all eligible employees at no cost or are subsidized and meet the following requirements:
  • Resources referring tobacco users to tobacco  cessation telephone quit lines or online quitting resources
  • Tobacco cessation counseling. Programs may be  provided in-person or virtually; in group or individual settings; through  vendors, on-site staff, health insurance plans or programs, community groups or  other qualified professionals (e.g., tobacco cessation specialist)
  • Prescription tobacco cessation medications and  nicotine replacement products (e.g., inhalers, nasal sprays, bupropion,  varenicline)
  • Over-the-counter nicotine replacement products  (e.g., gum, patches, lozenges)
</t>
  </si>
  <si>
    <t>M10.2 Limit Tobacco Availability</t>
  </si>
  <si>
    <t xml:space="preserve">The following requirements are met for projects where retail  products are sold on a daily basis within the building site:
  • Sale of tobacco  products (including e-cigarettes) is prohibited within the building site
  • Tobacco  products (including e-cigarettes) are not marketed or promoted
</t>
  </si>
  <si>
    <t>Substance Use Services</t>
  </si>
  <si>
    <t>M11.1 Offer Substance Use Education</t>
  </si>
  <si>
    <t xml:space="preserve">Option 1: Substance use policy
The following requirement is met:
  • A  policy is in place regarding the use of alcohol and legal, recreational drugs  on-site and is clearly communicated to all regular occupants
</t>
  </si>
  <si>
    <t xml:space="preserve">Option 2: Substance use education
Trainings (in the form of education seminars, workshops or  classes) are offered at least once per year to regular occupants and  meet the following requirements:
  • Address  the following topics:  
      •  Management  of personal substance use, covering, at minimum, safe substance use habits, signs  of dependency or addiction and short- and long-term health risks associated  with substance misuse or addiction  
      •  Prescription  opioid education, covering, at minimum, questions to ask at point of  prescribing, safe use (e.g., storage, disposal, driving while using) and risks  and signs of dependency or addiction  
      •                                  How  to appropriately respond to a peer struggling with substance use, covering, at  minimum, how to support a peer's recovery efforts and what to do in the case of  relapse or a substance use emergency (e.g., withdrawal, overdose)
  • Provided  in-person or virtually; in group or individual settings; through vendors,  on-site staff, health insurance plans or programs, community groups or other  qualified practitioners or programs (e.g., Mental Health First Aid)
</t>
  </si>
  <si>
    <t>M11.2 Provide Substance Use and Addiction Services</t>
  </si>
  <si>
    <t xml:space="preserve">The following requirements are met for all eligible employees:
  • Substance use and addiction services are  available at no cost or subsidized and include at a minimum:  
      •  Clinical screening and referral to licensed mental health professionals and support resources  
      •  Counseling services, including telemental health services (e.g., online behavioral therapy)  
      •  Outpatient treatment (e.g., day programs)  
      •  Inpatient treatment (e.g., residential        programs, hospitalization)  
      •  Medication-assisted treatment (e.g.,        methadone treatment)
  • Organizational       commitment to mental health parity in health service coverage
  • Information       on benefits coverage and how to access substance use and addiction       services and community resources (e.g., peer support groups, online       support groups) is easily and confidentially available (e.g., via a health       portal or employee website)
  • Confidential       benefits consultation is available with clearly identified and qualified       support staff (e.g., benefits counselor, human resources       representative).
</t>
  </si>
  <si>
    <t>Health and Wellness Promotion</t>
  </si>
  <si>
    <t>C01.1 Provide WELL Feature Guide</t>
  </si>
  <si>
    <t xml:space="preserve">Option 1: WELL feature guide
A physical or digital WELL feature guide is prominently  displayed and/or made widely available to all occupants, meeting the following  requirements:
  • Describes the WELL features  achieved by the project.
  • Explains how the WELL features  achieved by the project impact occupant health, well-being and comfort and  support the project’s health-oriented mission in Part 2: Provide  Health-Oriented Mission in Feature C02: Integrative Design.
</t>
  </si>
  <si>
    <t xml:space="preserve">Option 2: Communications
The following requirement is met:
  • Quarterly communications (e.g.,  emails, modules, trainings) are sent to regular occupants, and  onboarding communications are given to new employees (as applicable), about  health resources, programs, amenities and policies available to them addressed  by the WELL features achieved by the project.
</t>
  </si>
  <si>
    <t>Integrative Design</t>
  </si>
  <si>
    <t>C02.1 Facilitate Stakeholder Charrette</t>
  </si>
  <si>
    <t xml:space="preserve">Option 1: Stakeholder charrette
Early in the planning process,  projects facilitate collaborative discussion with key stakeholders, including  (as applicable): the owner, manager, facilities management team, architects,  engineers, employees, occupants, residents, contractors and community members. The  stakeholder discussion must address at minimum the following topics:
  • Health  and well-being goals, including:  
      •  Occupant health and well-being needs.  
      •                                  The project’s objectives for health promotion to meet  stakeholder needs.
  • Environmental  and sustainability goals, including how the project will:  
      •                                  Reduce the project’s contribution to  global climate change and promote a greener economy  
      •                                  Protect, enhance and restore water  resources and ecosystem services    
      •                                  Promote sustainable material cycles  
      •                                  Enhance community through social equity  and environmental justice.&lt;sup&gt;1  &lt;/sup&gt;
</t>
  </si>
  <si>
    <t xml:space="preserve">Option 2: Stakeholder orientation
The following requirement is met:
  • Following project completion, tours of the space are made  available to new employees during onboarding, and to all stakeholders -  including at minimum (as applicable) the owner, manager, facilities management  team, architects, engineers, employees, occupants, residents, contractors and  community members - that communicate how planned or existing building  operations, maintenance, programs and policies will support adherence to WELL.
</t>
  </si>
  <si>
    <t>C02.2 Promote Health-Oriented Mission</t>
  </si>
  <si>
    <t xml:space="preserve">The project establishes a health-oriented  mission that meets the following requirements:
  • Outlines the project’s  objectives for health promotion
  • Connects supporting and  improving occupant health to the organizational objectives or mission statement
  • Incorporates relevant  project goals or strategies established during the stakeholder charrette.
  • Incorporates the ten  WELL concepts: Air, Water, Nourishment, Light, Movement, Thermal Comfort,  Sound, Materials, Mind and Community.
  • Health-oriented mission  is made available to all occupants and is detailed in the WELL Feature Guide  established in Part 1: Provide WELL Feature Guide in Feature C01: Health and  Wellness Promotion.
</t>
  </si>
  <si>
    <t>Emergency Preparedness</t>
  </si>
  <si>
    <t>C03.1 Develop Emergency Preparedness Plan</t>
  </si>
  <si>
    <t xml:space="preserve">The following requirements are  met:
  • A  risk assessment is undertaken to address at minimum the following:    
      •  Identify  project assets (e.g., employees, facilities).    
      •  Establish a pathway for occupants or groups who may be more vulnerable (e.g., older adults, people with disabilities,  pregnant women, children) to confidentially identify specific needs they may have during an emergency    
      •  Evaluate potential impacts of relevant  hazards and identify high-risk hazards.    
      •  Determine emergency management  planning priorities.
  • An emergency management plan is in place outlining response  in the case of emergency situations within the building or surrounding  community, addressing at minimum the following  hazards:                        
      •  Natural (e.g., flood, tsunami, wildfire, earthquake, heatwave).    
      •  Fire.    
      •  Health (e.g., acute medical emergency, infectious disease pandemic).    
      •  Technological (e.g., power loss, chemical spill, explosion).    
      •  Human-caused (e.g., civil unrest, active shooter, terrorism).
  • The emergency management plan  meets the following requirements:                
      •  Incorporates annual (at minimum) inventory and maintenance of  building emergency response resources (e.g., first aid kits, automated external  defibrillators (AEDs), emergency notification system, personal protective equipment) and operations capabilities (e.g., backup power,  remote management systems).    
      •  Includes a list of specialized personnel that is updated  annually (at minimum) and includes roles and contact information of the  emergency response team    
      •  Plan  is reviewed and updated (as needed) on an annual basis and is easily accessible  to all regular occupants.
  • Regular occupants are provided education and training  on emergency preparedness and response, including the following:    
      •  Communications  about the emergency management plan and related resources, including guidance  by relevant local-, state-, regional- or global-level emergency response  agencies (e.g., WHO, government emergency management agency or equivalent), annually  (at minimum), to employees during new employee onboarding and during an  emergency event.    
      •  Practice drills or other operations-based or discussion-based  exercises conducted annually (at minimum) for each  high-risk hazard identified in the risk assessment, and conducted every  two years (at minimum) for other hazards covered  under the emergency management plan
</t>
  </si>
  <si>
    <t>Occupant Survey</t>
  </si>
  <si>
    <t>C04.1 Select Project Survey</t>
  </si>
  <si>
    <t xml:space="preserve">Option 1: Third-party survey
For projects with ten or more eligible  employees, the following requirement is met:
  • A  survey is selected from one of the following pre-approved survey providers.  More details may be found on IWBI's website (https://v2.wellcertified.com/resources/preapproved-programs).                                          
      •  Occupant Indoor Environmental Quality  (IEQ) Survey&lt;sup&gt;TM&lt;/sup&gt; from the Center for Built Environment at UC Berkeley.    
      •  Building Evaluation Survey Use Studies  (BUS) Wellbeing Survey.    
      •  Sustainable and Healthy Environments  (SHE) survey from the University of Sydney.    
      •  Space Performance Evaluation  Questionnaire (SPEQ), High Performance Environments Lab (HiPE), University of  Oregon.    
      •  Leesman Index.    
      •  Occupant Comfort &amp;amp; Wellness Survey  from the Institute for the Built Environment at Colorado State University.    
      •  Comfortmeter.    
      •  Healthy Building Index (HBI), from bba  indoor environment &amp;amp; DGMR.    
      •  Occupant Wellness Survey by Well Living  Lab China.
</t>
  </si>
  <si>
    <t xml:space="preserve">Option 2: Custom survey
For projects with ten or more eligible employees, the following requirement is met:
  • A survey is created that covers the topics listed in Appendix C1.
</t>
  </si>
  <si>
    <t>C04.2 Administer Survey and Report Results</t>
  </si>
  <si>
    <t xml:space="preserve">Option 1: Survey administration
The following  requirements are met:
  • All eligible employees are invited to  participate in the survey annually. Regular reminders are sent to eligible  employees to complete the survey.
  • Survey  protects all participant-identifying data through appropriate protective  measures such as anonymous reporting and safe data storage. Any communication  of results should be on an aggregated basis, such that no participant can be  identified.
  • Analysis of responses is conducted by  a qualified survey professional.
</t>
  </si>
  <si>
    <t xml:space="preserve">Option 2: Result reporting
Annually, the project submits the following through the WELL digital platform:
  • Project and survey  data, including:                            
      •  Total number of  employees invited to complete the survey and number of employees who completed  the survey.    
      •  Date survey started  and finished.    
      •  Project location.    
      •  Project type.    
      •  Level of WELL  Certification.    
      •  Sociodemographic  information (age and gender at minimum).
  • Aggregated,  anonymized survey results.
</t>
  </si>
  <si>
    <t>Enhanced Occupant Survey</t>
  </si>
  <si>
    <t>C05.1 Utilize Enhanced Survey</t>
  </si>
  <si>
    <t xml:space="preserve">Option 1: Enhanced survey administration
For projects with ten or more eligible employees, the following requirements are met:
  • Meet Feature C04 Part 1 using Option 1.
  • Address  at least one of the topics listed in Appendix C2 through at minimum three  additional survey questions by working with one of the parties listed below. More  details may be found on IWBI's website (https://v2.wellcertified.com/resources/preapproved-programs).                    
      •  The pre-approved survey provider selected  in Feature C04 Part 1.     
      •  BeWellLeadWell.    
      •  OHFB-Afriforte.    
      •  The Thrive XM Index.
</t>
  </si>
  <si>
    <t xml:space="preserve">Option 2: Result analysis and reporting
The project meets the following requirements:
  • Conduct enhanced analysis beyond  descriptive statistics (e.g., correlations, inferential statistics such as  multivariate analysis) of survey results.
  • Annually submit the following through  the WELL digital platform:            
      •  Aggregated, anonymized survey  results for the additional topics selected from Appendix C2.    
      •  Results  of enhanced analysis.
</t>
  </si>
  <si>
    <t>C05.2 Utilize Pre- and Post-Occupancy Survey</t>
  </si>
  <si>
    <t xml:space="preserve">Option 1: Pre-occupancy survey administration
The project meets the following requirement:
  • Administer  a pre-occupancy survey using one of the following pre-approved survey  providers and utilize the same provider in the post-occupancy survey in Feature  C04 Part 1:                                        
      •  Occupant  Indoor Environmental Quality (IEQ) Survey&lt;sup&gt;TM&lt;/sup&gt; from the Center for  Built Environment at UC Berkeley.    
      •  Building  Evaluation Survey Use Studies (BUS) Wellbeing Survey.    
      •  Sustainable  and Healthy Environments (SHE) survey from the University of Sydney.    
      •  Space  Performance Evaluation Questionnaire (SPEQ), High Performance Environments Lab  (HiPE), University of Oregon.    
      •  Leesman  Index.    
      •  Occupant  Comfort &amp;amp; Wellness Survey from the Institute for the Built Environment at  Colorado State University.    
      •  Comfortmeter.    
      •  Healthy  Building Index (HBI), from bba indoor environment &amp;amp; DGMR.    
      •  Occupant  Wellness Survey by Well Living Lab China.
</t>
  </si>
  <si>
    <t xml:space="preserve">Option 2: Result analysis and reporting
The following requirements are met:
  • Compare  results from the pre-occupancy survey against post-occupancy survey  results.
  • Submit  aggregated, anonymized pre-occupancy and post-occupancy survey results through the  WELL digital platform on the  following:                                    
      •  Aggregated,  anonymized results of the pre-occupancy survey.    
      •  Comparison between  the results of the pre- and post-occupancy surveys.    
      •  Total  number of employees invited to complete the survey and number of employees who  completed the survey.    
      •  Date pre- and  post-occupancy surveys started and finished.    
      •  Location where the pre-  and post-occupancy surveys were administered.    
      •  Project  type.    
      •  Level of WELL  Certification.    
      •  Sociodemographic  information (age and gender at minimum).
</t>
  </si>
  <si>
    <t>C05.3 Implement Action Plan</t>
  </si>
  <si>
    <t xml:space="preserve">The project creates and implements a plan  that addresses the following:
  • Aspirational satisfaction       thresholds for post-occupancy survey responses.
  • Strategies for improving unmet       satisfaction thresholds.
</t>
  </si>
  <si>
    <t>C05.4 Facilitate Interviews, Focus Groups and/or Observation</t>
  </si>
  <si>
    <t xml:space="preserve">Option 1: Administration of interviews, focus groups and/or observation
The project annually conducts stakeholder  interviews, focus groups and/or observation to discuss building features and  wellness initiatives and their impacts on occupant health and well-being, meeting  the following requirements:
  • Interviews, focus groups and/or observation are conducted by a professional experienced in qualitative research.
  • Interviews, focus groups and/or       observation protect participant identities.
  • A professional experienced in       qualitative research analyzes interview, focus group and/or       observation results.
</t>
  </si>
  <si>
    <t xml:space="preserve">Option 2: Result analysis and reporting
The project meets the following requirements:
  • Compare results from the interviews, focus groups and/or observation to the survey results from Feature C04: Occupant Survey or Feature C05: Enhanced Occupant Survey.
  • Annually  submit aggregated, anonymized results of interviews, focus groups and/or  observation through the WELL digital  platform on the following:                                
      •  Comparison  between the results of the interviews, focus groups and/or observation and the  survey results from Feature C04 and/or Feature C05.     
      •  Total  number of employees and number of employees who participated in the interview, focus  groups and/or observation.    
      •  Date  the interview, focus groups and/or observation started and finished.    
      •  Project  location.    
      •  Project  type.    
      •  Level  of WELL Certification.    
      •  Sociodemographic  information of participants (age and gender at minimum).
</t>
  </si>
  <si>
    <t>Health Services and Benefits</t>
  </si>
  <si>
    <t>C06.1 Promote Health Benefits</t>
  </si>
  <si>
    <t xml:space="preserve">Option 1: Health benefits plan
The  following requirements are met:
  • A health benefits plan is available to  all eligible employees and their designated dependents (e.g., spouse, domestic  partner, child, parent, parent-in-law, grandparent, grandchild, sibling) at  no cost or subsidized that includes the following services:                                             
      •  Medical care.    
      •  Dental care.    
      •  Vision care.    
      •  Mental health and substance use  services.    
      •  Sexual and reproductive health  services.    
      •  Medication/prescription coverage.    
      •  Essential immunizations based on  region.    
      •  Preventive screenings and biometric  assessments.    
      •  Tobacco cessation programs.    
      •  Infectious disease testing (e.g.,  tuberculosis, malaria, COVID-19) during a regional or global infectious disease  outbreak, epidemic or pandemic as declared by a regional or global public  health agency (e.g., WHO, disease control and prevention centers or  equivalent).
  • Confidential  benefits consultations are available with clearly identified and qualified  support staff (e.g., benefits counselor, human resources representative).
</t>
  </si>
  <si>
    <t xml:space="preserve">Option 2: Community immunity
The following requirements are  met:
  • Projects provide one of the following vaccine programs at no  cost to regular occupants:            
      •  Annual on-site seasonal influenza (flu) vaccine starting at  least one month prior to peak flu season in the project region    
      •  Health insurance coverage or voucher for flu vaccination,  including paid time during the workday to receive immunization for seasonal influenza
  • Vaccine program is accompanied by a seasonal flu prevention  campaign that covers the following:            
      •  Alerts regular occupants regarding the availability of  on-site flu vaccine clinic, coverage or vouchers and encourages or incentivizes  individuals to receive the vaccine    
      •  Educates regular occupants on the health reasons to  receive the vaccine and good hand hygiene and cough etiquette, and instructs them to stay home when experiencing  flu-like symptoms
</t>
  </si>
  <si>
    <t>C06.2 Offer On-Demand Health Services</t>
  </si>
  <si>
    <t xml:space="preserve">Health services are provided for all eligible employees at no  cost or subsidized, on-site, in-person within {{well-unit}}0.25 mi|400 m{{/well-unit}} of the project boundary  or through a telemedicine provider or digital health platform, and meet the  following requirements:
  • Experienced and qualified healthcare providers (e.g., physician,  nurse practitioner, physician assistant) are available to provide confidential  medical treatment for episodic, recurrent, urgent or other illnesses before,  during and/or after regular business hours.
  • A scheduling system allows for drop-ins and/or appointment  booking. If services are only available during regular business hours, then  eligible employees are allowed to use services during the workday.
</t>
  </si>
  <si>
    <t>C06.3 Offer Sick Leave</t>
  </si>
  <si>
    <t xml:space="preserve">Option 1: Short-term sick leave
Employers provide a short-term  sick leave policy for all eligible employees, distinct from paid time off and  family leave, that includes the following:
  • At least 10 days of sick leave are paid at 50% or higher of the  employee’s full salary or wages, offered through a flat rate or annual accrual,  during any 12-month period for an acute, chronic or serious health condition.
  • Statement that discourages employees from coming into work when  they feel sick, and from doing work while on sick leave
  • Does not require a note from a medical professional or advance notice  to gain approval for sick leave unless employees use more than three  consecutive days of sick leave.
</t>
  </si>
  <si>
    <t xml:space="preserve">Option 2: Long-term sick leave
Employers provide a long-term  sick leave policy for all eligible employees, distinct from paid time off and  family leave, that includes at least one of the following:
  • At least 12 weeks of sick leave (which may be unpaid) during any  12-month period for a chronic or serious health condition that involves inpatient  care in a hospice or residential healthcare facility (e.g., stroke, infectious  disease, surgery) or continuing treatment and/or supervision by a healthcare provider (e.g., diabetes, asthma, terminal  cancer).
  • One or more of the following to support all eligible employees  recovering from serious health conditions:                                                
      •  Part-time options.    
      •  Work from home  flexibility.    
      •  Flexible schedules.
</t>
  </si>
  <si>
    <t>Enhanced Health and Wellness Promotion</t>
  </si>
  <si>
    <t>C07.1 Promote Culture of Health</t>
  </si>
  <si>
    <t xml:space="preserve">Option 1: Health promotion strategies
Occupant health and well-being is  promoted through the following:
  • Monthly digital communications to employees and/or regular occupants (as applicable) that address the following:                    
      •  Reinforce the project’s culture of health.    
      •  Market health promotion policies and programs.    
      •  Highlight stories from regular occupants (as  applicable) who exemplify the project’s health culture.     
      •  Offer education (e.g., tips and resources created by the project  or a third party) on at least two topics within the ten WELL concepts
  • Quarterly education sessions (e.g., workshops, lectures,  seminars) that offer instruction on topics within the ten WELL concepts,  covering at least two different concepts per year.
</t>
  </si>
  <si>
    <t xml:space="preserve">Option 2: Health promotion coordinators
One of the following is  present:
  • Health promotion group that meets at least quarterly, is  actively involved in planning and implementing health promotion programs and  policies and seeks to cultivate a culture of health in the project
  • Paid mid- or senior-level employee that plans and implements  health promotion programs. Health promotion must be part of their job  description, requirements and/or performance expectationsProjects that meet Part  2 Health Promotion Leader automatically fulfill this requirement.
</t>
  </si>
  <si>
    <t>C07.2 Establish Health Promotion Leader</t>
  </si>
  <si>
    <t xml:space="preserve">The following requirements are met:
  • Project has at least one dedicated executive-level employee  whose primary responsibility is to plan and oversee strategies that promote the  physical, mental and emotional health and well-being of all employees (e.g.,  Chief Wellness Officer). The individual must be employed at the executive  (C-Suite) level or report directly to a member of the executive (C-Suite) team.
  • Executive-level employee’s job description and performance  expectations must include the following:            
      •  Established metrics or KPIs for promoting organizational health  and well-being that are linked to employee’s performance evaluation.    
      •  At minimum annual reports by the employee on the progress of  health promotion strategies and employee engagement to the executive (C-suite)  team, Board of Directors and/or equivalent high-level stakeholders.
  • Executive-level employee  is supported by at minimum one employee who helps plan and implement health  promotion programs and policies.
</t>
  </si>
  <si>
    <t>New Parent Support</t>
  </si>
  <si>
    <t>C08.1 Offer New Parent Leave</t>
  </si>
  <si>
    <t xml:space="preserve">Option 1: Parental leave
The project provides a policy  for all eligible employees that meets the following requirements:
  • At least 40 weeks of parental leave are offered to the  designated primary caregiver and/or the birthing parent during any 12-month  period to use non-consecutively during pregnancy or within the first three  years of a child’s life
  • At least some portion of the primary caregiver’s and/or the  birthing parent’s parental leave is paid per the table below. Paid parental  leave is offered to the designated primary caregiver during any 12-month period  during pregnancy, after birth or for the adoption or fostering of a child.  Paid leave must be separate from other types of leave (e.g., sick leave, paid  time off), paid at 75% or higher of the employee’s full salary or wages and  cover benefits. Leave may be used non-consecutively during pregnancy or within  the first three years of a child’s life
  • At  least two weeks of paid parental leave are offered to the non-primary caregiver  per the table below. Paid leave must be separate from other  types of leave (e.g., sick leave, paid time off), paid at employee’s full  salary or wages and cover benefits, and may be used non-consecutively during  any 12-month period during pregnancy, after birth or for the adoption or  fostering of a child
</t>
  </si>
  <si>
    <t xml:space="preserve">Option 2: Parental support policies
The project offers at least two  of the following services to help employees utilize and return from leave:&lt;sup&gt;4,6–9&lt;/sup&gt;
  • Policy covering at least one of the following:                
      •  Part-time options (e.g., ramp back programs).    
      •  Work from home  flexibility.    
      •  Flexible schedules.
  • Communications  (e.g., emails, modules, trainings) sent to expecting parents about the project  or organization’s parental leave policies and supporting resources, including  guidance on the positive health impacts of parental leave.
  • Coaching program, counseling or other resources to help  employees transition when returning from leave.
  • Training for managers on  how to work with employees to create a plan for leave and optimally support  employees returning from leave.
</t>
  </si>
  <si>
    <t>New Mother Support</t>
  </si>
  <si>
    <t>C09.1 Offer Workplace Breastfeeding Support</t>
  </si>
  <si>
    <t xml:space="preserve">Option 1: Pumping support
The following are in place for  eligible employees:
  • Paid break times for pumping, at least 15-20 minutes every 2-3  hours (or 2-3 pumping sessions per eight-hour workday), with adjustments as  necessary to meet the needs of individuals
  • One-time coverage or a subsidy of at least 50% for the purchase  of a portable breast pump and/or availability of hospital-grade electric pump  for multiple users
  • Postpartum lactation counseling, including back-to-work  lactation counseling, offered at no cost or subsidized by at least 50%, to  support the transition from leave to work
</t>
  </si>
  <si>
    <t xml:space="preserve">Option 2: Travel accommodations
The following accommodations  are made for eligible employees who are breastfeeding while traveling for  business:
  • For all trips, breastfeeding employees are provided an insulated  cooler at no cost or reimbursement to cover its cost.
  • For all overnight trips lasting longer than 24 hours,  breastfeeding employees are booked in hotels (or other overnight  accommodations) with refrigerator access.
  • For trips lasting longer than 48 hours, employer provides  coverage for breast milk shipping service (i.e., expressed milk shipped home).
</t>
  </si>
  <si>
    <t>C09.2 Design Lactation Room</t>
  </si>
  <si>
    <t xml:space="preserve">The project provides at least  one dedicated lactation room for employees that meets the following  requirements:
  • Is at least {{well-unit}}7 ft x 7 ft|2.1 m × 2.1 m{{/well-unit}}.12
  • Includes at minimum the following:                                
      •  Work surface and comfortable  chair    
      •  At least two electrical outlets    
      •  User-operated lock with occupancy indicator (e.g., signage)    
      •  System in place for room booking (designed in consideration of  occupant privacy, such as a number system instead of occupant name)    
      •  Access to sink, faucet, paper towel dispenser and soap (not  required to be located in lactation room but may not be located in a bathroom)    
      •  Access to a refrigerator, with dedicated, sufficient space for  milk storage based on assessment of occupant storage need, in the lactation  room    
      •  Dedicated storage space for pumping supplies
  • Provides a calming and comfortable environment addressing at  minimum:                
      •  Sound minimization    
      •  Ambient lighting    
      •  Thermal comfort
  • Present in a quantity that meets current and anticipated  employee demand
</t>
  </si>
  <si>
    <t>Family Support</t>
  </si>
  <si>
    <t>C10.1 Offer Childcare Support</t>
  </si>
  <si>
    <t xml:space="preserve">The project provides at least  three of the following:
  • On-site childcare centers compliant with local childcare  licensure, or subsidies of at least 50% for off-site or at-home childcare, for  regular occupants
  • Back-up childcare coverage for regular occupants in  case of unexpected events, at no cost or subsidized by at least 50% (e.g.,  drop-in daycare, overnight childcare, in-home babysitting service, virtual  childcare service)
  • Seasonal childcare  programs (e.g., center- or home-based care during school break or winter  holidays) for regular occupants with school-age children
  • Policy allowing all  employees to use paid sick time, family leave or personal days for the care of  a child.
  • Policy covering one or  more of the following to support all eligible employees with children:                
      •  Part-time options.    
      •  Work from home flexibility.    
      •  Flexible schedules
</t>
  </si>
  <si>
    <t>C10.2 Offer Family Leave</t>
  </si>
  <si>
    <t xml:space="preserve">Employers provide the following  for all eligible employees:
  • At least 12 weeks of leave, paid at 75% or higher of the  employee’s full salary or wages, during any 12-month period for the care of a spouse, domestic  partner, child, dependent, parent, parent-in-law, grandparent, grandchild,  sibling or other designated relation with a chronic or long-term serious health  condition, including an illness, injury, impairment or physical or mental  health condition, that involves one of the following:            
      •  Inpatient care in a hospital, hospice or residential healthcare  facility (e.g., stroke, infectious disease, PTSD).     
      •  Continuing treatment  and/or supervision by a healthcare provider  (e.g., diabetes, asthma, terminal cancer)
  • The option to use paid sick time or personal days for the care  of a spouse, domestic partner, child, dependent, parent, parent-in- law,  grandparent, grandchild or sibling.
  • Policy covering one or more of the following to support all  eligible employees caring for a spouse, domestic partner, child, dependent,  parent, parent-in-law, grandparent, grandchild, sibling or other designated relation:                
      •  Part-time options.    
      •  Work from home  flexibility.    
      •  Flexible schedules.
</t>
  </si>
  <si>
    <t>C10.3 Offer Bereavement Support</t>
  </si>
  <si>
    <t xml:space="preserve">Employers provide bereavement support for  all eligible employees, including, at minimum, the following:
  • Protocol for notifying employers of  the loss.
  • At least 20 days of bereavement leave offered as follows:    
      •  At least five days of paid leave during any 12-month period for the loss of a child, spouse, parent or dependent.&lt;sup&gt;12,13  &lt;/sup&gt;  
      •  At least three days of leave, paid at 75% or higher of the employee’s full salary or wages, during any 12-month period for the loss of a family member, colleague or friend.&lt;sup&gt;12,13 &lt;/sup&gt;  
      •  Additional unpaid weeks of leave during any 12-month period, granting employees a minimum total of 20 days of leave to use at any point in the bereavement process. The days of paid leave may be counted toward the 20 days.
  • Bereavement support resources, including:    
      •  Resources on coping with grief, including resources for returning to work after a loss.&lt;sup&gt;8,14 &lt;/sup&gt;  
      •  Information on accessing local bereavement support services
  • Coverage for bereavement counseling  services at no cost or subsidized by at least 50%.
</t>
  </si>
  <si>
    <t>Civic Engagement</t>
  </si>
  <si>
    <t>C11.1 Promote Community Engagement</t>
  </si>
  <si>
    <t xml:space="preserve">At least two of the following  requirements are met:
  • All eligible employees  are given the option to take paid time off to participate in volunteer  activities for at least 16 hours of paid time annually (separate from vacation,  sick or other paid time off).
  • Projects provide a list  of volunteer opportunities in the project area and community, with at least one  opportunity per month that would be suitable for employees, and with at least  eight hours organized by the employer for a registered charity or non-profit.
  • Projects contribute  annually to a registered charity of employee’s choice to match employee  donations, up to a maximum amount defined by the employer.
  • Projects provide at  least one community engagement program, such as events, talks, workshops,  trainings or other public engagement intended to promote education, play,  physical activity, social connection and/or well-being, at no cost to the  public on a quarterly basis Programs may be offered on- or off-site and must be open to all  regular occupants.
</t>
  </si>
  <si>
    <t>C11.2 Provide Community Space</t>
  </si>
  <si>
    <t xml:space="preserve">Option 1: Community space
Designated outdoor or indoor space is made available to the  public at no cost that meets the following requirements:
  • Is at least {{well-unit}}2,000 f|186 {{/well-unit}}.15
  • Open at all times, unless closed for security purposes (e.g.,  during nighttime hours) or for special events
  • Signage or other communication clearly indicates hours the space  is open and the space’s designation for public use
  • Provides quality seating areas and is easily navigable for  individuals of all abilities
</t>
  </si>
  <si>
    <t xml:space="preserve">Option 2: Meeting space
Access  to one or more indoor or outdoor spaces within the project boundary is provided  to the public, such as local community groups, student clubs or non-profit  organizations, at no cost that meets the following requirements:
  • Has the capacity to hold  to least 10 people.
  • Is available for meetings  and events on a weekly basis at minimum
</t>
  </si>
  <si>
    <t>Diversity and Inclusion</t>
  </si>
  <si>
    <t>C12.1 Promote Diversity and Inclusion</t>
  </si>
  <si>
    <t xml:space="preserve">Option 1: Third-party program (1 point)
Projects meet the following  requirements:
  • The project or  organization participates in an approved third-party certification or reporting  program listed on IWBI’s website (https://v2.wellcertified.com/resources/preapproved-programs).
  • Results are made publicly available on-site and/or on the  organization's website.
</t>
  </si>
  <si>
    <t xml:space="preserve">Option 2: Custom program
The project or organization  meets at least three of the following requirements per the table below through  a custom internal program, reviewing policies and trainings annually to remove  identified areas of bias:
  • A comprehensive evaluation of the project or organization’s  current diversity representation is conducted, and goals for improvement are  established and annually tracked, that include at least four of the following  diversity types:                                
      •  Gender (assigned, identity and/or expression).    
      •  Sexual orientation.    
      •  Race/Ethnicity.    
      •  Age.    
      •  Socioeconomic background.    
      •  Level of ability.    
      •  Other metric(s) as identified by the project or organization.
  • A comprehensive diversity, inclusion and non-discrimination  policy is established and made available to all employees that meets the  following requirements:                                    
      •  Connects diversity and inclusion to the project or organization’s  goals and objectives, including the project’s health-oriented mission, considering  many aspects of diversity including at minimum: ethnic, racial, gender and  gender identity, cultural, neurological, ability and age.    
      •  Includes a hiring policy that bans the request of salary history  and requires blind resume reviews (i.e., at minimum removes information such as  name and home address that could indicate factors such as race/ethnicity,  gender and socioeconomic background).    
      •  Establishes employee evaluation protocols with equitable and  transparent performance standards.    
      •  Connects diversity and inclusion goals to performance evaluation  for hiring managers.    
      •  Incorporates reporting protocol that allows occupants to  anonymously report observed or experienced discrimination, and that requires  follow-up review by a human resource professional with the offending individual  to help reduce bias and mitigate future incidents.    
      •  Incorporates penalties for falsifying or retaliating against  reports of bias.    
      •  Establishes annual goals for diversity representation in mid-  and executive-level leadership positions.    
      •  Results of progress on diversity and inclusion goals are made  widely available to all occupants and publicly available on-site and/or on the  organization's website. Goals for improvement of diversity and inclusion  policies and outcomes are established and reviewed on an annual basis.
  • A comprehensive wage equity policy is made available to all  employees that includes at least four of the following:                        
      •  Determination of wages independent of gender, race, ethnicity,  religion, disability status, sexual orientation or any identifying factor that  is not professionally relevant.    
      •  Provision of a living wage to all employees, determined  based on local cost of living.    
      •  Commitment to wage transparency by listing salaries or salary  ranges for individuals or titles.    
      •  Annual evaluation of wages to ensure pay equity and compensation  scale equity.    
      •  Annual trainings or workshops on salary and contract negotiation  made available to all employees.
  • Annual trainings are made available to all employees that  highlight the benefits of diversity and instruct on preventing, identifying and  navigating observed or experienced discrimination, and on preventing,  identifying and reducing bias.
  • Employee resource groups and/or sponsorship programs are in  place to support diverse population groups (e.g., women, ethnic minorities,  veterans, individuals with disabilities, LGBTQA individuals).
  • Annual reports on (at minimum) diversity representation at all  levels, employee engagement, wages – including pay equity, compensation scale  equity and living wage – and diversity and inclusion policies are made widely  available to all occupants and publicly available on-site and/or on the  organization's website.
  • Project has at least one dedicated executive-level employee  whose primary responsibility is to plan and oversee strategies that promote diversity  and inclusion (e.g., Chief Diversity Officer). The individual must be employed  at the executive (C-Suite) level or report directly to a member of the  executive (C-Suite) team.
</t>
  </si>
  <si>
    <t>Accessibility and Universal Design</t>
  </si>
  <si>
    <t>C13.1 Integrate Universal Design</t>
  </si>
  <si>
    <t xml:space="preserve">The project considers best practices in universal design  to accommodate a diverse range of occupant abilities and needs throughout the  project, by implementing at minimum one design, operations or policy strategy  in each of the following categories
  • Physical access: entry,  exit and key interaction points that enable inclusive entrance to the project  and strategies that enable flexible usability of the space to accommodate  change as needed (e.g., stair-free entrances, step-free egress, operable  windows, automatic doors)
  • Developmental and  intellectual health: strategies that use color, texture, images and other multi-sensory  visually perceptible information (e.g., to accommodate sensory requirements of neurodiverse  individuals)
  • Wayfinding: strategies that help individuals intuitively  navigate through the project (e.g., signage, tactile maps, symbols, auditory cues,  information systems)
  • Operations: operational policies and programs that support  inclusion and accommodate a diverse range of needs (e.g., diversity and  inclusion training, flexible work hours for individuals with disabilities)
  • Technology: technology  (e.g., audio and visual equipment, web access) that helps individuals fully utilize  a space (e.g., to assist blind or deaf individuals, or those who do not speak  the native language), made available to all occupants at no cost
  • Safety: strategies that support easy access to all spaces and  amenities and minimize risk of injury, confusion or discomfort (e.g., lighting  or clear sightlines to increase feelings of security)
</t>
  </si>
  <si>
    <t>Emergency Resources</t>
  </si>
  <si>
    <t>C14.1 Promote Emergency Resources</t>
  </si>
  <si>
    <t xml:space="preserve">Option 1: Emergency resources
Resources are in place that  support emergency response, including at least three of the following:
  • Information indicating emergency procedures (e.g., evacuation  during fire or earthquake, containment and response strategies for infectious  disease outbreaks, shelter-in-place during active shooter) available to all  guests upon entrance to the building.
  • Building emergency notification system with auditory and visual  indicators of emergency (e.g., public address systems, flashing lights).
  • At least one first aid  kit per floor meeting requirements of Appendix C3.
  • AEDs accessible to any occupant within 3-4 minute and adoption of routine  maintenance and testing schedule The locations of building AEDs are identified through posters,  signs or other forms of communication other than on the AED itself
  • Undesignated epinephrine auto-injectors for food allergy  emergencies
  • Rides subsidized by at least  50% to destination of need for emergency situations (e.g., urgent medical  needs, personal or family emergency), including from home to work as needed  (e.g., during public transit shutdown).
</t>
  </si>
  <si>
    <t xml:space="preserve">Option 2: Emergency training and personnel
At least two of the following  are in place:
  • Emergency response team for medical emergencies, including at  least one certified medical professional (e.g., Emergency Medical Technician,  paramedic) or first responder (e.g., police, fire service, individuals  certified in advanced first aid) present within the building during regular business hours
  • Security or crisis response team for  human-caused disruptions (e.g., active shooter, civil unrest).
  • Annual availability to  regular occupants of a certified training course on CPR, first aid and  AED usage
  • Trainings to promote  individual and family emergency preparedness available to regular occupants that addresses at least the following topics:                
      •  Creating evacuation or  sheltering plans.    
      •  Building emergency  kits, supplies and go-bags.    
      •  Planning communications  with family or primary contacts in case of emergency.
</t>
  </si>
  <si>
    <t>C14.2 Provide Opioid Response Kit and Training</t>
  </si>
  <si>
    <t xml:space="preserve">Option 1: Opioid response kits
The following  requirements are met:
  • All emergency  preparedness or first aid kits include:    
      •  Naloxone rescue kits.  Projects may choose a single dose nasal spray, a multi-step nasal spray, a  single step injection or a multi-step injection.    
      •  Instructions for how to  prepare and administer naloxone, as well as immediate next steps after  administration.     
      •  A list of who on-site  has received opioid response training, and their contact information.
  • Protocol is in place  for follow-up after an opioid emergency event, including a plan for:                
      •  Debriefing those  affected.    
      •  Immediate replacement  of naloxone kit following use.    
      •  Replacing expired kits.
</t>
  </si>
  <si>
    <t xml:space="preserve">Option 2: Opioid response training
The following requirement is met:
  • Regular occupants receive opioid emergency training in-person or virtually, covering:                
      •  General information about opioid use and naloxone.    
      •  Recognizing the signs of an overdose and immediate steps to  take.    
      •  How to safely administer naloxone and steps to take following  administration.
</t>
  </si>
  <si>
    <t>β Emergency Resilience and Recovery</t>
  </si>
  <si>
    <t>C15.1 Promote Business Continuity</t>
  </si>
  <si>
    <t xml:space="preserve">Projects implement a business continuity plan (BCP) that addresses at minimum the following:&lt;sup&gt;16,20 &lt;/sup&gt;
  • Determines critical business functions, processes, supporting resources and dependencies (e.g., email, internet connectivity, third-party suppliers or service providers, interdependent departments).
  • Includes a list of the roles and responsibilities of the business continuity team and convenes the team twice annually (at minimum) to review, test and update (as needed) the plan.
  • Implements a business impact analysis to evaluate the likely effects resulting from disruption of normal business functioning due to a disaster and to identify which critical business functions should be prioritized for recovery.
  • Conducts a remote work readiness assessment, including at minimum the following:    
      •  Evaluates which employees and/or positions (if any) are able to work remotely.    
      •  Evaluates which employees and/or positions (if any) have the necessary support infrastructure to work productively in a remote situation.   
      •  Evaluates whether organizational technology (e.g., company laptops, virtual private network (VPN)) is set up to support enterprise-wide remote work.    
      •  Implements the strategies necessary to support remote work readiness as determined by the evaluation, including (as applicable) methods of communication to employees during remote work and provision for alternate work locations.
  • Outlines strategies to support short- and long-term continuity in various disasters (e.g., blizzard, pandemic), restore and maintain business operations following disruption and re-mobilize in response to recurring disasters.
</t>
  </si>
  <si>
    <t>C15.2 Support Emergency Resilience</t>
  </si>
  <si>
    <t xml:space="preserve">Projects implement at least one of the following:
  • Designated outdoor or indoor space is made available to emergency responders, relief organizations or other equivalent institutions at no cost for alternative use in case of emergency (e.g., shelter during a natural disaster, treatment area during a pandemic).
  • Employee Assistance Fund (or equivalent) provided for emergency use by employees in at least two of the following critical scenarios:   
      •  Sheltering from domestic violence or abuse.    
      •  Quarantine due to infectious disease exposure.    
      •  Damage to employee housing from a disaster.
  • Shelter-in-place plan for emergencies in which occupants cannot leave the project (e.g., hurricane, chemical spill) that includes the following:   
      •  A shelter-in-place kit with resources to help occupants shelter in place within the project for at least 24 hours (e.g., water, food supplies, blankets, flashlights, first aid kit).&lt;sup&gt;8  &lt;/sup&gt;  
      •  A pathway for occupants or groups who may be more vulnerable (e.g., older adults, people with disabilities, pregnant women, children) to confidentially identify specific needs they may have during  a shelter-in-place emergency.&lt;sup&gt;24  &lt;/sup&gt;  
      •  Procedures for communicating to occupants the decision to evacuate or shelter-in-place during an emergency.     
      •  A commitment to incorporate shelter-in-place guidelines provided by a relevant local-, regional- or global-level emergency response agency (e.g., WHO, government emergency management agency or equivalent) into the plan, and to adhere to instructions provided by that agency during a shelter-in-place emergency.    
      •  Annual (at minimum) occupant trainings on the shelter-in-place plan.
</t>
  </si>
  <si>
    <t>C15.3 Facilitate Healthy Re-entry</t>
  </si>
  <si>
    <t xml:space="preserve">Projects establish a plan for re-entry into the project after an emergency event, addressing at minimum the following:
  • Consultation with regular occupants prior to and just after re-entry to understand their needs and concerns related to re-entry.
  • Applicable safety, compliance and risk inspections of water, mechanical, electrical, ventilation and life safety systems, including necessary actions to restart building and facility systems after prolonged shutdown and approval or clearance for safe re-entry.
  • A list of roles for those who will be responsible for overseeing the re-entry plan. While roles and contact information should be made available to an organizations’ personnel, it is not necessary to include this information in the plan submitted for purposes of verifying this feature.
  • Re-evaluation and adjustment (as needed) of human resources, workplace wellness and employee support policies and amenities (e.g., use of common areas and shared spaces like wellness rooms, food provision, physical activity programs) to support a safer and healthier re-entry.
  • Policy to support phased re-entry (as needed) offering part-time options, work from home flexibility and/or flexible schedules for all employees (as feasible), particularly for parents and caregivers who may have specific dependencies (e.g., due to childcare closures or a sick family member) and vulnerable groups (e.g., people with disabilities or who may be particularly vulnerable to infectious disease).
  • Re-evaluation and adjustment (as needed) of facilities management policies and protocols to support safer and healthier re-entry, including but not limited to:  
      •  Crowd management and spacing and physical distancing of individuals.    
      •  Heightened security measures.    
      •  Access to personal protective equipment (PPE).    
      •  Additional sanitization supplies and other cleaning or maintenance protocols.
  • Contingency planning and re-closure measures should the same hazard that forced initial closure re-occur.
  • Frequent communications through multiple methods (e.g., emails, signage, trainings) to all relevant stakeholders, including (as applicable) employees, occupants, residents, facilities management team, contractors and community members, on the re-entry plan, new or altered policies, operations and procedures, relevant local-, state-, national- or global-level re-entry guidelines and how the project will address occupant health and safety concerns.
  • Evaluation and incorporation of re-entry guidelines (as available) provided by a relevant local-, regional- or global-level emergency response agency (e.g., WHO, government emergency management agency or equivalent) into the plan, and adherence to instructions provided by that agency during re-entry.
</t>
  </si>
  <si>
    <t>β Housing Equity</t>
  </si>
  <si>
    <t>C16.1 Allocate Affordable Units</t>
  </si>
  <si>
    <t xml:space="preserve">The following requirements are met:
  • A percentage of units is allocated for tenants whose incomes are at or below an income limit that projects select relative to local median household income [e.g., Area Median Income (AMI)], adjusted for family size, per the table below:
  • Total annual housing costs (defined as rent and utilities) paid by affordable unit tenants are less than 30% of the income limit selected in requirement (a).
  • Housing costs are maintained for the duration of a project’s WELL Certified status.
  • All affordable housing units are tenure blind.
  • In projects with 10 or more affordable housing units, at least 50% of allocated units must have two or more bedrooms and at least 10% of allocated units must have three or more bedrooms.
</t>
  </si>
  <si>
    <t>β Responsible Labor Practices</t>
  </si>
  <si>
    <t>C17.1 Disclose Labor Practices</t>
  </si>
  <si>
    <t xml:space="preserve">The project or organization meets the following requirements:
  • A comprehensive mapping of the project or organization’s structure, operations and supply chains is conducted annually for Tier 1 suppliers in the following sectors (as applicable):&lt;sup&gt;21  &lt;/sup&gt;  
      •  Construction.   
      •  Cleaning.    
      •  Catering.    
      •  Security.    
      •  Maintenance.
  • A risk assessment is conducted annually that evaluates risks in the project or organization’s operations and Tier 1 suppliers (at minimum) in the above sectors for the following practices associated with modern slavery:&lt;sup&gt;21,22  &lt;/sup&gt;  
      •  Worst forms of child labor.    
      •  Forced labor.    
      •  Traditional slavery.    
      •  Bonded labor.    
      •  Human trafficking.
  • An annual report that discloses the following information is reviewed by the executive team, Board of Directors and/or equivalent high-level stakeholders and published on the project or organization’s website:&lt;sup&gt;22  &lt;/sup&gt;  
      •  Processes of evaluation and risk assessment.   
      •  Risk assessment results, including the parts of the project or organization’s operations and supply chain where modern slavery risks have been identified.   
      •  Statement of commitment, including established goals and policies, aimed at identifying, preventing and mitigating modern slavery practices in the project or organization’s operations and supply chain.
</t>
  </si>
  <si>
    <t>C17.2 Implement Responsible Labor Practices</t>
  </si>
  <si>
    <t xml:space="preserve">The project or organization implements an action plan that meets the following requirements
  • Establishes annual targets for the prevention and/or mitigation of modern slavery in their operations and supply chain in the following areas (as applicable):    
      •  Construction.    
      •  Cleaning.    
      •  Catering.    
      •  Security.    
      •  Maintenance.
  • Addresses implementation of the following strategies to meet established targets    
      •  Anti-slavery and -human trafficking policies.    
      •  Responsible procurement policy.    
      •  Annual trainings, mandatory for employees involved in procurement and made available to all employees, educating about the consequences of modern slavery and the project or organization’s policies and steps for preventing, identifying and reporting observed or potential incidences of modern slavery practices.    
      •  Reporting protocol that allows employees and Tier 1 suppliers to anonymously report modern slavery risks and practices.    
      •  Process for review and remediation of any identified modern slavery practices to prevent and mitigate future incidents.    
      •  Process for consultation and revision of contracts, including establishing supplier obligations to address modern slavery, with any suppliers that have been identified as high risk for modern slavery practices.
  • Establishes annual targets in requirement a and implements strategies in requirement b per the table below.
  • Describes how the project or organization assesses the effectiveness of the implemented strategies and updates targets or strategies accordingly
</t>
  </si>
  <si>
    <t>Innovate WELL</t>
  </si>
  <si>
    <t>I01.1 Propose Innovations</t>
  </si>
  <si>
    <t xml:space="preserve">The project submits a proposal that meets the following requirements:
  • Positively impacts project occupants by supporting health and well-being in a novel way that is not covered in WELL v2.
  • Substantiated by existing scientific, medical and/or industry research.
  • Consistent with applicable laws and regulations and leading practices in building design and operations.
</t>
  </si>
  <si>
    <t>WELL Accredited Professional (WELL AP)</t>
  </si>
  <si>
    <t>I02.1 Achieve WELL AP</t>
  </si>
  <si>
    <t xml:space="preserve">At least one member of the project team:
  • Has achieved the WELL Accredited Professional credential.
  • Maintains accreditation until project’s initial certification is achieved.
</t>
  </si>
  <si>
    <t>Experience WELL Certification</t>
  </si>
  <si>
    <t>I03.1 Offer WELL Educational Tours</t>
  </si>
  <si>
    <t xml:space="preserve">The project provides free, public tours of the WELL Certified space. Tours are offered on a pre-determined schedule or upon request and meet the following requirements:
  • Offered at least six times per year.
  • Attended by at least 50 people per year.
  • Listed in the public directory of tours for WELL Certified spaces.
  • Include at least one destination per WELL concept.
  • Advertised through at least one publicly accessible channel (e.g., project website, signage, social media).
</t>
  </si>
  <si>
    <t>Gateways to Wellness</t>
  </si>
  <si>
    <t>I04.1 Complete Health and Wellness Programs</t>
  </si>
  <si>
    <t xml:space="preserve">The following requirement is met:
  • Within the last three years, the project has completed an independent health and wellness program, or an initiative approved by IWBI and listed on IWBI's website (https://v2.wellcertified.com/resources/preapproved-programs).
</t>
  </si>
  <si>
    <t>Green Building Rating Systems</t>
  </si>
  <si>
    <t>I05.1 Achieve Green Building Certification</t>
  </si>
  <si>
    <t xml:space="preserve">The following requirement is met:
  • The project is certified in a green building rating system approved by IWBI and listed on IWBI's website (https://v2.wellcertified.com/resources/preapproved-programs).
</t>
  </si>
  <si>
    <t>Increase Outdoor Air Supply (30% 1pt)</t>
  </si>
  <si>
    <t>Project could likely meet the 1pt threshold; Team to check HVAC Design and Filtration methods along with any regular monitoring systems if in place.</t>
  </si>
  <si>
    <r>
      <t xml:space="preserve">All bathrooms meet the following:
  • Toilets are equipped with hands-free flushing.
  • Contactless soap dispensers and hand drying.
  • Users can exit the bathroom hands-free.
  • Faucets meet the following:   
      •  Sensor-activated.   
      • </t>
    </r>
    <r>
      <rPr>
        <b/>
        <sz val="10"/>
        <color rgb="FF000000"/>
        <rFont val="Museo Sans 300"/>
      </rPr>
      <t xml:space="preserve"> Equipped with a programmable line-purge system.   
      •  If mixing is used, hot- and cold-water lines are mixed at the point of use.
</t>
    </r>
  </si>
  <si>
    <t>likely not applicable</t>
  </si>
  <si>
    <t>Propose Innovations (Concept overages)</t>
  </si>
  <si>
    <t>C18ß</t>
  </si>
  <si>
    <t>Support Victims of Domestic Violence</t>
  </si>
  <si>
    <t>Bronze*</t>
  </si>
  <si>
    <t>Silver*</t>
  </si>
  <si>
    <t>Gold*</t>
  </si>
  <si>
    <t>Platinum*</t>
  </si>
  <si>
    <t>*Subject to concept minimum points</t>
  </si>
  <si>
    <t>Introduction</t>
  </si>
  <si>
    <t>Scorecard Rules &amp; Requirements</t>
  </si>
  <si>
    <t>Instructions</t>
  </si>
  <si>
    <r>
      <t xml:space="preserve">Certification Levels
</t>
    </r>
    <r>
      <rPr>
        <sz val="14"/>
        <color theme="1"/>
        <rFont val="Museo Sans 500"/>
      </rPr>
      <t xml:space="preserve">As you fill out the scorecard, the total number of optimization points will generate in the bottom of the matrix. Additionally, the matrix will generate the certification level you may earn if all targeted features and parts are achieved. </t>
    </r>
  </si>
  <si>
    <t xml:space="preserve">Welcome to the v2 scorecard! This scorecard is designed to help project teams selectively choose 
WELL features that are most applicable to a project's scope, occupant needs and wellness goals. </t>
  </si>
  <si>
    <r>
      <rPr>
        <b/>
        <sz val="14"/>
        <color theme="1"/>
        <rFont val="Museo Sans 500"/>
      </rPr>
      <t>Universal Preconditions</t>
    </r>
    <r>
      <rPr>
        <sz val="14"/>
        <color theme="1"/>
        <rFont val="Museo Sans 500"/>
      </rPr>
      <t xml:space="preserve">
Preconditions define the fundamental components of a WELL space and serve as the foundation of a healthy building. WELL v2 offers a universal set of preconditions for all projects. All preconditions – including all parts within them – are mandatory for certification.</t>
    </r>
  </si>
  <si>
    <r>
      <rPr>
        <b/>
        <sz val="14"/>
        <color theme="1"/>
        <rFont val="Museo Sans 500"/>
      </rPr>
      <t>Flexible Optimizations with Meaningful Weightings</t>
    </r>
    <r>
      <rPr>
        <sz val="14"/>
        <color theme="1"/>
        <rFont val="Museo Sans 500"/>
      </rPr>
      <t xml:space="preserve">
Optimizations are optional pathways for projects to meet certification requirements in WELL. Project teams may select which optimizations to pursue and which parts to focus on within each optimization.
WELL v2 operates on a points-based system, with 110 points available in each project scorecard. All optimizations are weighted with varying point values. The maximum point value of a feature is determined by the sum of its parts. A part is weighted by its potential for impact, defined as the extent to which a feature addresses a specific health and wellness concern or opportunity for health promotion, and the potential impact of the intervention. 
</t>
    </r>
    <r>
      <rPr>
        <i/>
        <sz val="14"/>
        <color theme="1"/>
        <rFont val="Museo Sans 500"/>
      </rPr>
      <t xml:space="preserve">Note: for some optimizations, achieving points in one part is contingent upon achieving points in another part. </t>
    </r>
  </si>
  <si>
    <t>Note: Projects are not required to use devices that comply with the requirements described in the Performance Verification Guidebook. Projects may monitor total VOCs, instead of the individual VOCs listed in Part 2: Meet Thresholds for Organic Gases. However, if measurements are undertaken by a WELL Performance Testing Agent in compliance with the Performance Verification Guidebook, results submitted to GBCI from each year and test location may be averaged and utilized for recertification purposes.</t>
  </si>
  <si>
    <t>Note: Category 1 - Areas for conferencing, learning or speakingCategory 2 - Enclosed areas for concentrationCategory 3 - Open areas for concentration, spaces with PA systems, and areas for dining.</t>
  </si>
  <si>
    <t>Certification Notes</t>
  </si>
  <si>
    <r>
      <rPr>
        <b/>
        <sz val="14"/>
        <color theme="1"/>
        <rFont val="Museo Sans 500"/>
      </rPr>
      <t xml:space="preserve">Scoring and Certification Levels
</t>
    </r>
    <r>
      <rPr>
        <sz val="14"/>
        <color theme="1"/>
        <rFont val="Museo Sans 500"/>
      </rPr>
      <t xml:space="preserve">Projects must achieve all preconditions as well as a certain number of points to earn different levels of certification:
Projects may pursue no more than 12 points per concept and no more than 100 points total across the ten concepts. 
Projects can also pursue an additional ten points in the Innovation concept. A project may seek additional points in concepts where the project has already reached the 12-point maximum, by submitting features or parts not already pursued within those concepts as innovations for Feature I01. These submissions are worth one point per part, regardless of the listed point value of that part.
</t>
    </r>
  </si>
  <si>
    <t>The WELL Building Standard v2® is organized into ten concepts: Air, Water, Nourishment, Light, Movement, Thermal Comfort, Sound, Materials, Mind and Community. Each Concept is comprised of multiple features, which are intended to address specific aspects of occupant health, comfort or knowledge. Each feature is divided into parts, which are often tailored to a specific building type. Within each part are one or more requirements, which dictate specific parameters that must be met. 
Satisfying a feature requires that all applicable parts of that feature are met. The applicability of a part is determined by the project space type and scope. Tables indicating the applicability of each feature and part based on the project type and scope are included in the introduction to WELL and each WELL pilot standard. 
WELL features are categorized as either Preconditions or Optimizations. Preconditions are necessary for all levels of WELL Certification. Optimizations are additional features, a certain percentage of which must be attained depending on the level of achievement that is pursued.</t>
  </si>
  <si>
    <r>
      <rPr>
        <b/>
        <sz val="14"/>
        <color theme="1"/>
        <rFont val="Museo Sans 500"/>
      </rPr>
      <t xml:space="preserve">Preconditions 
</t>
    </r>
    <r>
      <rPr>
        <sz val="14"/>
        <color theme="1"/>
        <rFont val="Museo Sans 500"/>
      </rPr>
      <t xml:space="preserve">Preconditions have been prepopulated with a YES. To update the status from YES, place a "Y" in maybe (?) or no (N) column. Your progress will be automatically updated in the bottom right corner of the matrix. </t>
    </r>
  </si>
  <si>
    <r>
      <rPr>
        <b/>
        <sz val="14"/>
        <color theme="1"/>
        <rFont val="Museo Sans 500"/>
      </rPr>
      <t>Optimizations</t>
    </r>
    <r>
      <rPr>
        <sz val="14"/>
        <color theme="1"/>
        <rFont val="Museo Sans 500"/>
      </rPr>
      <t xml:space="preserve">
Record the number of points you are pursuing for each optimization in the corresponding box. Optimizations with point ranges are highlighted pink. Optimizations points are calculated at the top of each concept section, reflecting the number of points you record as YES.  </t>
    </r>
  </si>
  <si>
    <t xml:space="preserve">Option 1: Acceptable thresholds
The following thresholds are met  in occupiable  spaces:
  • PM2.5: 15 µg/m³ or lower
  • PM10: 50 µg/m³ or lower
</t>
  </si>
  <si>
    <t>WELL Certification v2 Scorecard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</si>
</sst>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d\-mmm\-yyyy;@"/>
  </numFmts>
  <fonts count="46">
    <font>
      <sz val="12"/>
      <color theme="1"/>
      <name val="Calibri"/>
      <family val="2"/>
      <scheme val="minor"/>
    </font>
    <font>
      <sz val="10"/>
      <color rgb="FF000000"/>
      <name val="Museo Sans 300"/>
    </font>
    <font>
      <sz val="11"/>
      <color rgb="FF000000"/>
      <name val="Museo Sans 300"/>
    </font>
    <font>
      <sz val="11"/>
      <color theme="0" tint="-0.499984740745262"/>
      <name val="Museo Sans 300"/>
    </font>
    <font>
      <sz val="11"/>
      <color theme="1"/>
      <name val="Museo Sans 300"/>
    </font>
    <font>
      <i/>
      <sz val="10"/>
      <color theme="1" tint="0.249977111117893"/>
      <name val="Museo Sans 300"/>
    </font>
    <font>
      <b/>
      <sz val="11"/>
      <color rgb="FF000000"/>
      <name val="Museo Sans 300"/>
    </font>
    <font>
      <sz val="24"/>
      <color rgb="FF000000"/>
      <name val="Museo Sans 300"/>
    </font>
    <font>
      <sz val="24"/>
      <color rgb="FF000000"/>
      <name val="Museo Sans 700"/>
    </font>
    <font>
      <sz val="12"/>
      <color theme="0"/>
      <name val="Museo Sans 700"/>
    </font>
    <font>
      <sz val="9"/>
      <color theme="6" tint="-0.249977111117893"/>
      <name val="Museo Sans 300"/>
    </font>
    <font>
      <sz val="24"/>
      <color theme="6" tint="-0.249977111117893"/>
      <name val="Museo Sans 300"/>
    </font>
    <font>
      <sz val="10"/>
      <color theme="6" tint="-0.249977111117893"/>
      <name val="Museo Sans 300"/>
    </font>
    <font>
      <sz val="12"/>
      <color theme="1"/>
      <name val="Calibri"/>
      <family val="2"/>
      <scheme val="minor"/>
    </font>
    <font>
      <sz val="11"/>
      <color theme="0"/>
      <name val="Museo Sans 300"/>
    </font>
    <font>
      <sz val="14"/>
      <color rgb="FF000000"/>
      <name val="Museo Sans 700"/>
    </font>
    <font>
      <b/>
      <sz val="11"/>
      <color theme="1" tint="0.34998626667073579"/>
      <name val="Museo Sans 300"/>
    </font>
    <font>
      <b/>
      <sz val="12"/>
      <color rgb="FF000000"/>
      <name val="Museo Sans 300"/>
    </font>
    <font>
      <b/>
      <sz val="10"/>
      <color rgb="FF000000"/>
      <name val="Museo Sans 300"/>
    </font>
    <font>
      <b/>
      <sz val="11"/>
      <color theme="0"/>
      <name val="Museo Sans 700"/>
    </font>
    <font>
      <sz val="11"/>
      <color rgb="FF31564C"/>
      <name val="MuseoSans-500"/>
    </font>
    <font>
      <sz val="11"/>
      <color rgb="FFAA7355"/>
      <name val="MuseoSans-500"/>
    </font>
    <font>
      <sz val="11"/>
      <color rgb="FF000000"/>
      <name val="MuseoSans-500"/>
    </font>
    <font>
      <sz val="11"/>
      <name val="MuseoSans-500"/>
    </font>
    <font>
      <sz val="10"/>
      <color rgb="FF000000"/>
      <name val="MuseoSans-500"/>
    </font>
    <font>
      <i/>
      <sz val="10"/>
      <color theme="1" tint="0.249977111117893"/>
      <name val="MuseoSans-500"/>
    </font>
    <font>
      <sz val="11"/>
      <color theme="1" tint="0.34998626667073579"/>
      <name val="MuseoSans-500"/>
    </font>
    <font>
      <sz val="10"/>
      <color rgb="FF31564C"/>
      <name val="MuseoSans-500"/>
    </font>
    <font>
      <sz val="10"/>
      <color theme="0" tint="-0.499984740745262"/>
      <name val="MuseoSans-500"/>
    </font>
    <font>
      <sz val="10"/>
      <name val="MuseoSans-500"/>
    </font>
    <font>
      <sz val="11"/>
      <color theme="0" tint="-0.499984740745262"/>
      <name val="MuseoSans-500"/>
    </font>
    <font>
      <sz val="11"/>
      <color theme="1"/>
      <name val="MuseoSans-500"/>
    </font>
    <font>
      <sz val="10"/>
      <color theme="2" tint="-0.499984740745262"/>
      <name val="MuseoSans-700"/>
    </font>
    <font>
      <sz val="14"/>
      <color rgb="FF000000"/>
      <name val="Museo Sans 300"/>
    </font>
    <font>
      <b/>
      <sz val="16"/>
      <color theme="1"/>
      <name val="Museo Sans 500"/>
    </font>
    <font>
      <b/>
      <sz val="14"/>
      <color rgb="FF000000"/>
      <name val="Museo Sans 300"/>
    </font>
    <font>
      <sz val="14"/>
      <color theme="1"/>
      <name val="Museo Sans 500"/>
    </font>
    <font>
      <b/>
      <sz val="14"/>
      <color theme="1"/>
      <name val="Museo Sans 500"/>
    </font>
    <font>
      <i/>
      <sz val="16"/>
      <color rgb="FF515150"/>
      <name val="Helvetica Neue"/>
      <family val="2"/>
    </font>
    <font>
      <sz val="16"/>
      <color rgb="FF515150"/>
      <name val="Helvetica Neue"/>
      <family val="2"/>
    </font>
    <font>
      <i/>
      <sz val="14"/>
      <color theme="1"/>
      <name val="Museo Sans 500"/>
    </font>
    <font>
      <sz val="14"/>
      <color theme="2" tint="-0.749992370372631"/>
      <name val="Museo Sans 300"/>
    </font>
    <font>
      <sz val="10"/>
      <color theme="2" tint="-0.749992370372631"/>
      <name val="Museo Sans 300"/>
    </font>
    <font>
      <b/>
      <sz val="10"/>
      <color theme="2" tint="-0.749992370372631"/>
      <name val="Museo Sans 300"/>
    </font>
    <font>
      <b/>
      <i/>
      <sz val="12"/>
      <color rgb="FF000000"/>
      <name val="Museo Sans 300"/>
    </font>
    <font>
      <b/>
      <i/>
      <sz val="12"/>
      <color theme="2" tint="-0.749992370372631"/>
      <name val="Museo Sans 300"/>
    </font>
  </fonts>
  <fills count="19">
    <fill>
      <patternFill patternType="none"/>
    </fill>
    <fill>
      <patternFill patternType="gray125"/>
    </fill>
    <fill>
      <patternFill patternType="solid">
        <fgColor rgb="FF145259"/>
        <bgColor indexed="64"/>
      </patternFill>
    </fill>
    <fill>
      <patternFill patternType="solid">
        <fgColor rgb="FF167089"/>
        <bgColor indexed="64"/>
      </patternFill>
    </fill>
    <fill>
      <patternFill patternType="solid">
        <fgColor rgb="FF0C7C9A"/>
        <bgColor indexed="64"/>
      </patternFill>
    </fill>
    <fill>
      <patternFill patternType="solid">
        <fgColor rgb="FF74C1D7"/>
        <bgColor indexed="64"/>
      </patternFill>
    </fill>
    <fill>
      <patternFill patternType="solid">
        <fgColor rgb="FF91CFD5"/>
        <bgColor indexed="64"/>
      </patternFill>
    </fill>
    <fill>
      <patternFill patternType="solid">
        <fgColor rgb="FF95D2A3"/>
        <bgColor indexed="64"/>
      </patternFill>
    </fill>
    <fill>
      <patternFill patternType="solid">
        <fgColor rgb="FF71B18F"/>
        <bgColor indexed="64"/>
      </patternFill>
    </fill>
    <fill>
      <patternFill patternType="solid">
        <fgColor rgb="FF5CA680"/>
        <bgColor indexed="64"/>
      </patternFill>
    </fill>
    <fill>
      <patternFill patternType="solid">
        <fgColor rgb="FF31564C"/>
        <bgColor indexed="64"/>
      </patternFill>
    </fill>
    <fill>
      <patternFill patternType="solid">
        <fgColor rgb="FFEAE6E4"/>
        <bgColor indexed="64"/>
      </patternFill>
    </fill>
    <fill>
      <patternFill patternType="solid">
        <fgColor rgb="FFBBC0A4"/>
        <bgColor indexed="64"/>
      </patternFill>
    </fill>
    <fill>
      <patternFill patternType="solid">
        <fgColor rgb="FFEBE6E4"/>
        <bgColor indexed="64"/>
      </patternFill>
    </fill>
    <fill>
      <patternFill patternType="solid">
        <fgColor theme="9" tint="0.79998168889431442"/>
        <bgColor indexed="64"/>
      </patternFill>
    </fill>
    <fill>
      <patternFill patternType="solid">
        <fgColor rgb="FFEBD4C9"/>
        <bgColor indexed="64"/>
      </patternFill>
    </fill>
    <fill>
      <patternFill patternType="solid">
        <fgColor theme="0" tint="-0.14999847407452621"/>
        <bgColor indexed="64"/>
      </patternFill>
    </fill>
    <fill>
      <patternFill patternType="solid">
        <fgColor theme="0"/>
        <bgColor indexed="64"/>
      </patternFill>
    </fill>
    <fill>
      <patternFill patternType="solid">
        <fgColor rgb="FFFFC000"/>
        <bgColor indexed="64"/>
      </patternFill>
    </fill>
  </fills>
  <borders count="25">
    <border>
      <left/>
      <right/>
      <top/>
      <bottom/>
      <diagonal/>
    </border>
    <border>
      <left style="hair">
        <color theme="0" tint="-0.499984740745262"/>
      </left>
      <right style="hair">
        <color theme="0" tint="-0.499984740745262"/>
      </right>
      <top style="hair">
        <color theme="0" tint="-0.499984740745262"/>
      </top>
      <bottom style="hair">
        <color theme="0" tint="-0.499984740745262"/>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hair">
        <color theme="0" tint="-0.499984740745262"/>
      </right>
      <top style="hair">
        <color theme="0" tint="-0.499984740745262"/>
      </top>
      <bottom style="hair">
        <color theme="0" tint="-0.499984740745262"/>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1"/>
      </right>
      <top/>
      <bottom/>
      <diagonal/>
    </border>
    <border>
      <left style="thin">
        <color theme="1"/>
      </left>
      <right style="thin">
        <color indexed="64"/>
      </right>
      <top style="thin">
        <color theme="1"/>
      </top>
      <bottom style="thin">
        <color theme="1"/>
      </bottom>
      <diagonal/>
    </border>
    <border>
      <left style="thin">
        <color indexed="64"/>
      </left>
      <right style="thin">
        <color indexed="64"/>
      </right>
      <top style="thin">
        <color theme="1"/>
      </top>
      <bottom style="thin">
        <color theme="1"/>
      </bottom>
      <diagonal/>
    </border>
    <border>
      <left style="thin">
        <color indexed="64"/>
      </left>
      <right style="thin">
        <color theme="1"/>
      </right>
      <top style="thin">
        <color theme="1"/>
      </top>
      <bottom style="thin">
        <color theme="1"/>
      </bottom>
      <diagonal/>
    </border>
    <border>
      <left style="thin">
        <color theme="1"/>
      </left>
      <right/>
      <top style="thin">
        <color theme="1"/>
      </top>
      <bottom style="thin">
        <color theme="0"/>
      </bottom>
      <diagonal/>
    </border>
    <border>
      <left/>
      <right/>
      <top style="thin">
        <color theme="1"/>
      </top>
      <bottom style="thin">
        <color theme="0"/>
      </bottom>
      <diagonal/>
    </border>
    <border>
      <left/>
      <right style="thin">
        <color theme="1"/>
      </right>
      <top style="thin">
        <color theme="1"/>
      </top>
      <bottom style="thin">
        <color theme="0"/>
      </bottom>
      <diagonal/>
    </border>
    <border>
      <left style="thin">
        <color theme="1"/>
      </left>
      <right/>
      <top style="thin">
        <color theme="0"/>
      </top>
      <bottom style="thin">
        <color theme="0"/>
      </bottom>
      <diagonal/>
    </border>
    <border>
      <left/>
      <right/>
      <top style="thin">
        <color theme="0"/>
      </top>
      <bottom style="thin">
        <color theme="0"/>
      </bottom>
      <diagonal/>
    </border>
    <border>
      <left/>
      <right style="thin">
        <color theme="1"/>
      </right>
      <top style="thin">
        <color theme="0"/>
      </top>
      <bottom style="thin">
        <color theme="0"/>
      </bottom>
      <diagonal/>
    </border>
    <border>
      <left style="thin">
        <color theme="1"/>
      </left>
      <right/>
      <top/>
      <bottom/>
      <diagonal/>
    </border>
    <border>
      <left style="thin">
        <color theme="1"/>
      </left>
      <right/>
      <top style="thin">
        <color theme="0"/>
      </top>
      <bottom style="thin">
        <color theme="1"/>
      </bottom>
      <diagonal/>
    </border>
    <border>
      <left/>
      <right/>
      <top style="thin">
        <color theme="0"/>
      </top>
      <bottom style="thin">
        <color theme="1"/>
      </bottom>
      <diagonal/>
    </border>
    <border>
      <left/>
      <right style="thin">
        <color theme="1"/>
      </right>
      <top style="thin">
        <color theme="0"/>
      </top>
      <bottom style="thin">
        <color theme="1"/>
      </bottom>
      <diagonal/>
    </border>
  </borders>
  <cellStyleXfs count="2">
    <xf numFmtId="0" fontId="0" fillId="0" borderId="0"/>
    <xf numFmtId="9" fontId="13" fillId="0" borderId="0" applyFont="0" applyFill="0" applyBorder="0" applyAlignment="0" applyProtection="0"/>
  </cellStyleXfs>
  <cellXfs count="149">
    <xf numFmtId="0" fontId="0" fillId="0" borderId="0" xfId="0"/>
    <xf numFmtId="0" fontId="11" fillId="0" borderId="0" xfId="0" applyFont="1" applyFill="1" applyBorder="1" applyAlignment="1">
      <alignment horizontal="center" vertical="center"/>
    </xf>
    <xf numFmtId="0" fontId="0" fillId="0" borderId="0" xfId="0" applyAlignment="1">
      <alignment vertical="center" wrapText="1"/>
    </xf>
    <xf numFmtId="0" fontId="0" fillId="0" borderId="0" xfId="0" applyAlignment="1">
      <alignment horizontal="center" vertical="center" wrapText="1"/>
    </xf>
    <xf numFmtId="0" fontId="0" fillId="0" borderId="0" xfId="0" applyAlignment="1">
      <alignment horizontal="center"/>
    </xf>
    <xf numFmtId="0" fontId="0" fillId="0" borderId="0" xfId="0" applyAlignment="1">
      <alignment horizontal="center" vertical="center"/>
    </xf>
    <xf numFmtId="0" fontId="0" fillId="0" borderId="0" xfId="0" applyNumberFormat="1" applyAlignment="1">
      <alignment horizontal="center"/>
    </xf>
    <xf numFmtId="0" fontId="0" fillId="0" borderId="0" xfId="0" applyNumberFormat="1"/>
    <xf numFmtId="0" fontId="0" fillId="0" borderId="0" xfId="0" applyAlignment="1">
      <alignment vertical="center"/>
    </xf>
    <xf numFmtId="0" fontId="2" fillId="0" borderId="0" xfId="0" applyFont="1" applyBorder="1" applyAlignment="1">
      <alignment vertical="center"/>
    </xf>
    <xf numFmtId="0" fontId="14" fillId="0" borderId="0" xfId="0" applyFont="1" applyBorder="1" applyAlignment="1">
      <alignment horizontal="center" vertical="center"/>
    </xf>
    <xf numFmtId="0" fontId="14" fillId="0" borderId="2" xfId="0" applyFont="1" applyBorder="1" applyAlignment="1">
      <alignment horizontal="center" vertical="center"/>
    </xf>
    <xf numFmtId="9" fontId="15" fillId="13" borderId="0" xfId="1" applyFont="1" applyFill="1" applyBorder="1" applyAlignment="1"/>
    <xf numFmtId="0" fontId="2" fillId="13" borderId="0" xfId="0" applyFont="1" applyFill="1" applyBorder="1" applyAlignment="1"/>
    <xf numFmtId="0" fontId="2" fillId="13" borderId="0" xfId="0" applyFont="1" applyFill="1" applyBorder="1" applyAlignment="1">
      <alignment horizontal="center"/>
    </xf>
    <xf numFmtId="0" fontId="6" fillId="13" borderId="0" xfId="0" applyFont="1" applyFill="1" applyBorder="1" applyAlignment="1">
      <alignment horizontal="center"/>
    </xf>
    <xf numFmtId="0" fontId="1" fillId="13" borderId="0" xfId="0" applyFont="1" applyFill="1" applyBorder="1" applyAlignment="1">
      <alignment horizontal="left"/>
    </xf>
    <xf numFmtId="15" fontId="15" fillId="13" borderId="0" xfId="0" applyNumberFormat="1" applyFont="1" applyFill="1" applyBorder="1" applyAlignment="1">
      <alignment horizontal="left"/>
    </xf>
    <xf numFmtId="164" fontId="15" fillId="13" borderId="0" xfId="0" applyNumberFormat="1" applyFont="1" applyFill="1" applyBorder="1" applyAlignment="1">
      <alignment horizontal="left"/>
    </xf>
    <xf numFmtId="0" fontId="15" fillId="13" borderId="0" xfId="0" applyFont="1" applyFill="1" applyBorder="1" applyAlignment="1">
      <alignment horizontal="left"/>
    </xf>
    <xf numFmtId="0" fontId="2" fillId="13" borderId="0" xfId="0" applyFont="1" applyFill="1" applyBorder="1" applyAlignment="1">
      <alignment horizontal="left"/>
    </xf>
    <xf numFmtId="0" fontId="11" fillId="0" borderId="6" xfId="0" applyFont="1" applyFill="1" applyBorder="1" applyAlignment="1">
      <alignment horizontal="center" vertical="center"/>
    </xf>
    <xf numFmtId="0" fontId="11" fillId="0" borderId="2" xfId="0" applyFont="1" applyFill="1" applyBorder="1" applyAlignment="1">
      <alignment horizontal="center" vertical="center"/>
    </xf>
    <xf numFmtId="0" fontId="14" fillId="0" borderId="9" xfId="0" applyFont="1" applyBorder="1" applyAlignment="1">
      <alignment horizontal="center" vertical="center"/>
    </xf>
    <xf numFmtId="0" fontId="1" fillId="0" borderId="0" xfId="0" applyFont="1" applyAlignment="1">
      <alignment vertical="center"/>
    </xf>
    <xf numFmtId="0" fontId="12" fillId="0" borderId="0" xfId="0" applyFont="1" applyFill="1" applyAlignment="1">
      <alignment vertical="center"/>
    </xf>
    <xf numFmtId="0" fontId="9" fillId="2" borderId="6" xfId="0" applyFont="1" applyFill="1" applyBorder="1" applyAlignment="1">
      <alignment vertical="center"/>
    </xf>
    <xf numFmtId="0" fontId="9" fillId="2" borderId="0" xfId="0" applyFont="1" applyFill="1" applyBorder="1" applyAlignment="1">
      <alignment vertical="center"/>
    </xf>
    <xf numFmtId="0" fontId="9" fillId="2" borderId="0" xfId="0" applyFont="1" applyFill="1" applyBorder="1" applyAlignment="1">
      <alignment horizontal="right" vertical="center"/>
    </xf>
    <xf numFmtId="0" fontId="1" fillId="0" borderId="0" xfId="0" applyFont="1" applyBorder="1" applyAlignment="1">
      <alignment vertical="center"/>
    </xf>
    <xf numFmtId="0" fontId="9" fillId="6" borderId="0" xfId="0" applyFont="1" applyFill="1" applyBorder="1" applyAlignment="1">
      <alignment vertical="center"/>
    </xf>
    <xf numFmtId="0" fontId="9" fillId="6" borderId="0" xfId="0" applyFont="1" applyFill="1" applyBorder="1" applyAlignment="1">
      <alignment horizontal="right" vertical="center"/>
    </xf>
    <xf numFmtId="0" fontId="9" fillId="9" borderId="0" xfId="0" applyFont="1" applyFill="1" applyBorder="1" applyAlignment="1">
      <alignment vertical="center"/>
    </xf>
    <xf numFmtId="0" fontId="9" fillId="9" borderId="2" xfId="0" applyFont="1" applyFill="1" applyBorder="1" applyAlignment="1">
      <alignment horizontal="right" vertical="center"/>
    </xf>
    <xf numFmtId="0" fontId="10" fillId="11" borderId="6" xfId="0" applyFont="1" applyFill="1" applyBorder="1" applyAlignment="1">
      <alignment horizontal="center" vertical="center"/>
    </xf>
    <xf numFmtId="0" fontId="10" fillId="11" borderId="0" xfId="0" applyFont="1" applyFill="1" applyBorder="1" applyAlignment="1">
      <alignment horizontal="center" vertical="center"/>
    </xf>
    <xf numFmtId="0" fontId="10" fillId="11" borderId="0" xfId="0" applyFont="1" applyFill="1" applyBorder="1" applyAlignment="1">
      <alignment vertical="center"/>
    </xf>
    <xf numFmtId="0" fontId="10" fillId="11" borderId="2" xfId="0" applyFont="1" applyFill="1" applyBorder="1" applyAlignment="1">
      <alignment vertical="center"/>
    </xf>
    <xf numFmtId="0" fontId="1" fillId="0" borderId="2" xfId="0" applyFont="1" applyBorder="1" applyAlignment="1">
      <alignment vertical="center"/>
    </xf>
    <xf numFmtId="0" fontId="5" fillId="0" borderId="0" xfId="0" applyFont="1" applyBorder="1" applyAlignment="1">
      <alignment horizontal="center" vertical="center"/>
    </xf>
    <xf numFmtId="0" fontId="9" fillId="7" borderId="0" xfId="0" applyFont="1" applyFill="1" applyBorder="1" applyAlignment="1">
      <alignment vertical="center"/>
    </xf>
    <xf numFmtId="0" fontId="9" fillId="7" borderId="0" xfId="0" applyFont="1" applyFill="1" applyBorder="1" applyAlignment="1">
      <alignment horizontal="right" vertical="center"/>
    </xf>
    <xf numFmtId="0" fontId="1" fillId="0" borderId="6" xfId="0" applyFont="1" applyBorder="1" applyAlignment="1">
      <alignment vertical="center"/>
    </xf>
    <xf numFmtId="0" fontId="9" fillId="3" borderId="6" xfId="0" applyFont="1" applyFill="1" applyBorder="1" applyAlignment="1">
      <alignment vertical="center"/>
    </xf>
    <xf numFmtId="0" fontId="9" fillId="3" borderId="0" xfId="0" applyFont="1" applyFill="1" applyBorder="1" applyAlignment="1">
      <alignment vertical="center"/>
    </xf>
    <xf numFmtId="0" fontId="9" fillId="3" borderId="0" xfId="0" applyFont="1" applyFill="1" applyBorder="1" applyAlignment="1">
      <alignment horizontal="right" vertical="center"/>
    </xf>
    <xf numFmtId="0" fontId="1" fillId="0" borderId="0" xfId="0" applyFont="1" applyBorder="1" applyAlignment="1">
      <alignment horizontal="center" vertical="center"/>
    </xf>
    <xf numFmtId="0" fontId="9" fillId="8" borderId="0" xfId="0" applyFont="1" applyFill="1" applyBorder="1" applyAlignment="1">
      <alignment vertical="center"/>
    </xf>
    <xf numFmtId="0" fontId="9" fillId="8" borderId="0" xfId="0" applyFont="1" applyFill="1" applyBorder="1" applyAlignment="1">
      <alignment horizontal="right" vertical="center"/>
    </xf>
    <xf numFmtId="0" fontId="9" fillId="4" borderId="6" xfId="0" applyFont="1" applyFill="1" applyBorder="1" applyAlignment="1">
      <alignment vertical="center"/>
    </xf>
    <xf numFmtId="0" fontId="9" fillId="4" borderId="0" xfId="0" applyFont="1" applyFill="1" applyBorder="1" applyAlignment="1">
      <alignment vertical="center"/>
    </xf>
    <xf numFmtId="0" fontId="9" fillId="4" borderId="0" xfId="0" applyFont="1" applyFill="1" applyBorder="1" applyAlignment="1">
      <alignment horizontal="right" vertical="center"/>
    </xf>
    <xf numFmtId="0" fontId="9" fillId="10" borderId="0" xfId="0" applyFont="1" applyFill="1" applyBorder="1" applyAlignment="1">
      <alignment vertical="center"/>
    </xf>
    <xf numFmtId="0" fontId="9" fillId="10" borderId="2" xfId="0" applyFont="1" applyFill="1" applyBorder="1" applyAlignment="1">
      <alignment horizontal="right" vertical="center"/>
    </xf>
    <xf numFmtId="0" fontId="1" fillId="0" borderId="0" xfId="0" applyFont="1" applyFill="1" applyBorder="1" applyAlignment="1">
      <alignment vertical="center"/>
    </xf>
    <xf numFmtId="0" fontId="16" fillId="0" borderId="0" xfId="0" applyFont="1" applyFill="1" applyBorder="1" applyAlignment="1">
      <alignment vertical="center"/>
    </xf>
    <xf numFmtId="0" fontId="6" fillId="13" borderId="2" xfId="0" applyFont="1" applyFill="1" applyBorder="1" applyAlignment="1">
      <alignment vertical="center"/>
    </xf>
    <xf numFmtId="0" fontId="2" fillId="13" borderId="2" xfId="0" applyFont="1" applyFill="1" applyBorder="1" applyAlignment="1">
      <alignment vertical="center"/>
    </xf>
    <xf numFmtId="0" fontId="9" fillId="5" borderId="6" xfId="0" applyFont="1" applyFill="1" applyBorder="1" applyAlignment="1">
      <alignment vertical="center"/>
    </xf>
    <xf numFmtId="0" fontId="9" fillId="5" borderId="0" xfId="0" applyFont="1" applyFill="1" applyBorder="1" applyAlignment="1">
      <alignment vertical="center"/>
    </xf>
    <xf numFmtId="0" fontId="9" fillId="5" borderId="0" xfId="0" applyFont="1" applyFill="1" applyBorder="1" applyAlignment="1">
      <alignment horizontal="right" vertical="center"/>
    </xf>
    <xf numFmtId="0" fontId="2" fillId="0" borderId="0" xfId="0" applyFont="1" applyFill="1" applyBorder="1" applyAlignment="1">
      <alignment vertical="center"/>
    </xf>
    <xf numFmtId="0" fontId="2" fillId="13" borderId="2" xfId="0" applyFont="1" applyFill="1" applyBorder="1" applyAlignment="1">
      <alignment horizontal="center" vertical="center"/>
    </xf>
    <xf numFmtId="0" fontId="1" fillId="13" borderId="2" xfId="0" applyFont="1" applyFill="1" applyBorder="1" applyAlignment="1">
      <alignment vertical="center"/>
    </xf>
    <xf numFmtId="0" fontId="1" fillId="0" borderId="8" xfId="0" applyFont="1" applyBorder="1" applyAlignment="1">
      <alignment vertical="center"/>
    </xf>
    <xf numFmtId="0" fontId="1" fillId="0" borderId="9" xfId="0" applyFont="1" applyBorder="1" applyAlignment="1">
      <alignment vertical="center"/>
    </xf>
    <xf numFmtId="0" fontId="4" fillId="0" borderId="9" xfId="0" applyFont="1" applyBorder="1" applyAlignment="1">
      <alignment horizontal="center" vertical="center"/>
    </xf>
    <xf numFmtId="0" fontId="3" fillId="0" borderId="9" xfId="0" applyFont="1" applyBorder="1" applyAlignment="1">
      <alignment horizontal="center" vertical="center"/>
    </xf>
    <xf numFmtId="0" fontId="2" fillId="0" borderId="9" xfId="0" applyFont="1" applyBorder="1" applyAlignment="1">
      <alignment horizontal="center" vertical="center"/>
    </xf>
    <xf numFmtId="0" fontId="2" fillId="0" borderId="9" xfId="0" applyFont="1" applyBorder="1" applyAlignment="1">
      <alignment vertical="center"/>
    </xf>
    <xf numFmtId="0" fontId="1" fillId="0" borderId="9" xfId="0" applyFont="1" applyFill="1" applyBorder="1" applyAlignment="1">
      <alignment vertical="center"/>
    </xf>
    <xf numFmtId="0" fontId="2" fillId="0" borderId="9" xfId="0" applyFont="1" applyFill="1" applyBorder="1" applyAlignment="1">
      <alignment vertical="center"/>
    </xf>
    <xf numFmtId="0" fontId="6" fillId="0" borderId="9" xfId="0" applyFont="1" applyFill="1" applyBorder="1" applyAlignment="1">
      <alignment horizontal="center" vertical="center"/>
    </xf>
    <xf numFmtId="0" fontId="2" fillId="0" borderId="9" xfId="0" applyFont="1" applyFill="1" applyBorder="1" applyAlignment="1">
      <alignment horizontal="center" vertical="center"/>
    </xf>
    <xf numFmtId="0" fontId="2" fillId="0" borderId="10" xfId="0" applyFont="1" applyFill="1" applyBorder="1" applyAlignment="1">
      <alignment horizontal="center" vertical="center"/>
    </xf>
    <xf numFmtId="0" fontId="1" fillId="0" borderId="0" xfId="0" applyFont="1" applyAlignment="1">
      <alignment horizontal="center" vertical="center"/>
    </xf>
    <xf numFmtId="0" fontId="16" fillId="13" borderId="0" xfId="0" applyFont="1" applyFill="1" applyBorder="1" applyAlignment="1"/>
    <xf numFmtId="0" fontId="1" fillId="13" borderId="0" xfId="0" applyFont="1" applyFill="1" applyBorder="1" applyAlignment="1"/>
    <xf numFmtId="0" fontId="15" fillId="13" borderId="0" xfId="0" applyFont="1" applyFill="1" applyBorder="1" applyAlignment="1"/>
    <xf numFmtId="0" fontId="17" fillId="0" borderId="0" xfId="0" applyFont="1" applyAlignment="1">
      <alignment horizontal="center" vertical="top" wrapText="1"/>
    </xf>
    <xf numFmtId="0" fontId="17" fillId="0" borderId="0" xfId="0" applyFont="1" applyAlignment="1">
      <alignment wrapText="1"/>
    </xf>
    <xf numFmtId="0" fontId="1" fillId="0" borderId="0" xfId="0" applyFont="1" applyAlignment="1">
      <alignment horizontal="center" vertical="center" wrapText="1"/>
    </xf>
    <xf numFmtId="0" fontId="1" fillId="0" borderId="0" xfId="0" applyFont="1" applyAlignment="1">
      <alignment horizontal="left" vertical="top" wrapText="1"/>
    </xf>
    <xf numFmtId="0" fontId="1" fillId="0" borderId="0" xfId="0" applyFont="1" applyAlignment="1">
      <alignment wrapText="1"/>
    </xf>
    <xf numFmtId="0" fontId="9" fillId="2" borderId="0" xfId="0" applyFont="1" applyFill="1" applyBorder="1" applyAlignment="1">
      <alignment horizontal="left" vertical="top"/>
    </xf>
    <xf numFmtId="0" fontId="19" fillId="2" borderId="0" xfId="0" applyFont="1" applyFill="1" applyBorder="1" applyAlignment="1">
      <alignment vertical="center"/>
    </xf>
    <xf numFmtId="0" fontId="19" fillId="3" borderId="0" xfId="0" applyFont="1" applyFill="1" applyBorder="1" applyAlignment="1">
      <alignment vertical="center"/>
    </xf>
    <xf numFmtId="0" fontId="9" fillId="7" borderId="0" xfId="0" applyFont="1" applyFill="1" applyBorder="1" applyAlignment="1">
      <alignment horizontal="left" vertical="top"/>
    </xf>
    <xf numFmtId="0" fontId="2" fillId="0" borderId="9" xfId="0" applyFont="1" applyFill="1" applyBorder="1" applyAlignment="1">
      <alignment horizontal="left" vertical="center"/>
    </xf>
    <xf numFmtId="0" fontId="20" fillId="12" borderId="7" xfId="0" applyFont="1" applyFill="1" applyBorder="1" applyAlignment="1">
      <alignment horizontal="center" vertical="center"/>
    </xf>
    <xf numFmtId="0" fontId="21" fillId="0" borderId="1" xfId="0" applyFont="1" applyBorder="1" applyAlignment="1">
      <alignment horizontal="center" vertical="center"/>
    </xf>
    <xf numFmtId="0" fontId="22" fillId="0" borderId="0" xfId="0" applyFont="1" applyBorder="1" applyAlignment="1">
      <alignment horizontal="center" vertical="center"/>
    </xf>
    <xf numFmtId="0" fontId="22" fillId="0" borderId="0" xfId="0" applyFont="1" applyBorder="1" applyAlignment="1">
      <alignment vertical="center"/>
    </xf>
    <xf numFmtId="0" fontId="23" fillId="0" borderId="7" xfId="0" applyFont="1" applyBorder="1" applyAlignment="1">
      <alignment horizontal="center" vertical="center"/>
    </xf>
    <xf numFmtId="0" fontId="22" fillId="13" borderId="0" xfId="0" applyFont="1" applyFill="1" applyBorder="1" applyAlignment="1">
      <alignment horizontal="center" vertical="center"/>
    </xf>
    <xf numFmtId="0" fontId="24" fillId="0" borderId="6" xfId="0" applyFont="1" applyBorder="1" applyAlignment="1">
      <alignment vertical="center"/>
    </xf>
    <xf numFmtId="0" fontId="24" fillId="0" borderId="0" xfId="0" applyFont="1" applyBorder="1" applyAlignment="1">
      <alignment vertical="center"/>
    </xf>
    <xf numFmtId="0" fontId="25" fillId="0" borderId="0" xfId="0" applyFont="1" applyBorder="1" applyAlignment="1">
      <alignment horizontal="center" vertical="center"/>
    </xf>
    <xf numFmtId="0" fontId="26" fillId="0" borderId="1" xfId="0" applyFont="1" applyBorder="1" applyAlignment="1">
      <alignment horizontal="center" vertical="center"/>
    </xf>
    <xf numFmtId="0" fontId="27" fillId="12" borderId="7" xfId="0" applyFont="1" applyFill="1" applyBorder="1" applyAlignment="1">
      <alignment horizontal="center" vertical="center"/>
    </xf>
    <xf numFmtId="0" fontId="28" fillId="0" borderId="1" xfId="0" applyFont="1" applyBorder="1" applyAlignment="1">
      <alignment horizontal="center" vertical="center"/>
    </xf>
    <xf numFmtId="0" fontId="22" fillId="0" borderId="0" xfId="0" applyFont="1" applyFill="1" applyBorder="1" applyAlignment="1">
      <alignment vertical="center"/>
    </xf>
    <xf numFmtId="0" fontId="29" fillId="0" borderId="7" xfId="0" applyFont="1" applyBorder="1" applyAlignment="1">
      <alignment horizontal="center" vertical="center"/>
    </xf>
    <xf numFmtId="0" fontId="27" fillId="14" borderId="1" xfId="0" applyFont="1" applyFill="1" applyBorder="1" applyAlignment="1">
      <alignment horizontal="center" vertical="center"/>
    </xf>
    <xf numFmtId="0" fontId="30" fillId="0" borderId="1" xfId="0" applyFont="1" applyBorder="1" applyAlignment="1">
      <alignment horizontal="center" vertical="center"/>
    </xf>
    <xf numFmtId="0" fontId="31" fillId="14" borderId="1" xfId="0" applyFont="1" applyFill="1" applyBorder="1" applyAlignment="1">
      <alignment horizontal="center" vertical="center"/>
    </xf>
    <xf numFmtId="0" fontId="31" fillId="0" borderId="1" xfId="0" applyFont="1" applyBorder="1" applyAlignment="1">
      <alignment horizontal="center" vertical="center"/>
    </xf>
    <xf numFmtId="0" fontId="23" fillId="0" borderId="1" xfId="0" applyFont="1" applyBorder="1" applyAlignment="1">
      <alignment horizontal="center" vertical="center"/>
    </xf>
    <xf numFmtId="0" fontId="23" fillId="0" borderId="0" xfId="0" applyFont="1" applyBorder="1" applyAlignment="1">
      <alignment vertical="center"/>
    </xf>
    <xf numFmtId="0" fontId="27" fillId="12" borderId="1" xfId="0" applyFont="1" applyFill="1" applyBorder="1" applyAlignment="1">
      <alignment horizontal="center" vertical="center"/>
    </xf>
    <xf numFmtId="0" fontId="32" fillId="0" borderId="0" xfId="0" applyFont="1" applyFill="1" applyAlignment="1">
      <alignment vertical="center"/>
    </xf>
    <xf numFmtId="0" fontId="1" fillId="0" borderId="0" xfId="0" applyFont="1" applyFill="1" applyAlignment="1">
      <alignment vertical="center"/>
    </xf>
    <xf numFmtId="0" fontId="0" fillId="0" borderId="0" xfId="0" applyAlignment="1"/>
    <xf numFmtId="0" fontId="38" fillId="0" borderId="0" xfId="0" applyFont="1" applyAlignment="1"/>
    <xf numFmtId="0" fontId="39" fillId="0" borderId="0" xfId="0" applyFont="1" applyAlignment="1"/>
    <xf numFmtId="0" fontId="0" fillId="0" borderId="0" xfId="0" applyAlignment="1">
      <alignment horizontal="left" wrapText="1"/>
    </xf>
    <xf numFmtId="0" fontId="36" fillId="0" borderId="0" xfId="0" applyFont="1" applyAlignment="1">
      <alignment vertical="center" wrapText="1"/>
    </xf>
    <xf numFmtId="0" fontId="42" fillId="0" borderId="0" xfId="0" applyFont="1" applyAlignment="1">
      <alignment horizontal="left" vertical="top" wrapText="1"/>
    </xf>
    <xf numFmtId="0" fontId="43" fillId="0" borderId="0" xfId="0" applyFont="1" applyAlignment="1">
      <alignment horizontal="left" vertical="top" wrapText="1"/>
    </xf>
    <xf numFmtId="0" fontId="34" fillId="16" borderId="18" xfId="0" applyFont="1" applyFill="1" applyBorder="1" applyAlignment="1">
      <alignment horizontal="left"/>
    </xf>
    <xf numFmtId="0" fontId="34" fillId="16" borderId="19" xfId="0" applyFont="1" applyFill="1" applyBorder="1" applyAlignment="1">
      <alignment horizontal="left"/>
    </xf>
    <xf numFmtId="0" fontId="34" fillId="16" borderId="20" xfId="0" applyFont="1" applyFill="1" applyBorder="1" applyAlignment="1">
      <alignment horizontal="left"/>
    </xf>
    <xf numFmtId="0" fontId="7" fillId="15" borderId="12" xfId="0" applyFont="1" applyFill="1" applyBorder="1" applyAlignment="1">
      <alignment horizontal="center" vertical="center"/>
    </xf>
    <xf numFmtId="0" fontId="7" fillId="15" borderId="13" xfId="0" applyFont="1" applyFill="1" applyBorder="1" applyAlignment="1">
      <alignment horizontal="center" vertical="center"/>
    </xf>
    <xf numFmtId="0" fontId="7" fillId="15" borderId="14" xfId="0" applyFont="1" applyFill="1" applyBorder="1" applyAlignment="1">
      <alignment horizontal="center" vertical="center"/>
    </xf>
    <xf numFmtId="0" fontId="7" fillId="16" borderId="12" xfId="0" applyFont="1" applyFill="1" applyBorder="1" applyAlignment="1">
      <alignment horizontal="center" vertical="center"/>
    </xf>
    <xf numFmtId="0" fontId="7" fillId="16" borderId="13" xfId="0" applyFont="1" applyFill="1" applyBorder="1" applyAlignment="1">
      <alignment horizontal="center" vertical="center"/>
    </xf>
    <xf numFmtId="0" fontId="7" fillId="16" borderId="14" xfId="0" applyFont="1" applyFill="1" applyBorder="1" applyAlignment="1">
      <alignment horizontal="center" vertical="center"/>
    </xf>
    <xf numFmtId="0" fontId="33" fillId="17" borderId="15" xfId="0" applyFont="1" applyFill="1" applyBorder="1" applyAlignment="1">
      <alignment horizontal="center" vertical="center" wrapText="1"/>
    </xf>
    <xf numFmtId="0" fontId="33" fillId="17" borderId="16" xfId="0" applyFont="1" applyFill="1" applyBorder="1" applyAlignment="1">
      <alignment horizontal="center" vertical="center" wrapText="1"/>
    </xf>
    <xf numFmtId="0" fontId="33" fillId="17" borderId="17" xfId="0" applyFont="1" applyFill="1" applyBorder="1" applyAlignment="1">
      <alignment horizontal="center" vertical="center" wrapText="1"/>
    </xf>
    <xf numFmtId="0" fontId="41" fillId="17" borderId="21" xfId="0" applyFont="1" applyFill="1" applyBorder="1" applyAlignment="1">
      <alignment horizontal="left" vertical="center" wrapText="1"/>
    </xf>
    <xf numFmtId="0" fontId="35" fillId="17" borderId="0" xfId="0" applyFont="1" applyFill="1" applyAlignment="1">
      <alignment horizontal="left" vertical="center" wrapText="1"/>
    </xf>
    <xf numFmtId="0" fontId="35" fillId="17" borderId="11" xfId="0" applyFont="1" applyFill="1" applyBorder="1" applyAlignment="1">
      <alignment horizontal="left" vertical="center" wrapText="1"/>
    </xf>
    <xf numFmtId="0" fontId="0" fillId="0" borderId="22" xfId="0" applyBorder="1" applyAlignment="1"/>
    <xf numFmtId="0" fontId="0" fillId="0" borderId="23" xfId="0" applyBorder="1" applyAlignment="1"/>
    <xf numFmtId="0" fontId="0" fillId="0" borderId="24" xfId="0" applyBorder="1" applyAlignment="1"/>
    <xf numFmtId="0" fontId="36" fillId="0" borderId="18" xfId="0" applyFont="1" applyBorder="1" applyAlignment="1">
      <alignment wrapText="1"/>
    </xf>
    <xf numFmtId="0" fontId="36" fillId="0" borderId="19" xfId="0" applyFont="1" applyBorder="1" applyAlignment="1">
      <alignment wrapText="1"/>
    </xf>
    <xf numFmtId="0" fontId="36" fillId="0" borderId="20" xfId="0" applyFont="1" applyBorder="1" applyAlignment="1">
      <alignment wrapText="1"/>
    </xf>
    <xf numFmtId="0" fontId="37" fillId="0" borderId="18" xfId="0" applyFont="1" applyBorder="1" applyAlignment="1">
      <alignment wrapText="1"/>
    </xf>
    <xf numFmtId="0" fontId="37" fillId="0" borderId="19" xfId="0" applyFont="1" applyBorder="1" applyAlignment="1">
      <alignment wrapText="1"/>
    </xf>
    <xf numFmtId="0" fontId="37" fillId="0" borderId="20" xfId="0" applyFont="1" applyBorder="1" applyAlignment="1">
      <alignment wrapText="1"/>
    </xf>
    <xf numFmtId="0" fontId="7" fillId="11" borderId="3" xfId="0" applyFont="1" applyFill="1" applyBorder="1" applyAlignment="1">
      <alignment horizontal="center" vertical="center"/>
    </xf>
    <xf numFmtId="0" fontId="7" fillId="11" borderId="4" xfId="0" applyFont="1" applyFill="1" applyBorder="1" applyAlignment="1">
      <alignment horizontal="center" vertical="center"/>
    </xf>
    <xf numFmtId="0" fontId="7" fillId="11" borderId="5" xfId="0" applyFont="1" applyFill="1" applyBorder="1" applyAlignment="1">
      <alignment horizontal="center" vertical="center"/>
    </xf>
    <xf numFmtId="0" fontId="1" fillId="0" borderId="0" xfId="0" applyFont="1" applyAlignment="1">
      <alignment horizontal="center" vertical="center" wrapText="1"/>
    </xf>
    <xf numFmtId="0" fontId="44" fillId="18" borderId="0" xfId="0" applyFont="1" applyFill="1" applyAlignment="1">
      <alignment horizontal="center" vertical="center" wrapText="1"/>
    </xf>
    <xf numFmtId="0" fontId="45" fillId="18" borderId="0" xfId="0" applyFont="1" applyFill="1" applyAlignment="1">
      <alignment horizontal="center" vertical="top" wrapText="1"/>
    </xf>
  </cellXfs>
  <cellStyles count="2">
    <cellStyle name="Normal" xfId="0" builtinId="0"/>
    <cellStyle name="Percent" xfId="1" builtinId="5"/>
  </cellStyles>
  <dxfs count="12">
    <dxf>
      <numFmt numFmtId="0" formatCode="General"/>
    </dxf>
    <dxf>
      <alignment horizontal="center" vertical="center" textRotation="0" wrapText="0" indent="0" justifyLastLine="0" shrinkToFit="0" readingOrder="0"/>
    </dxf>
    <dxf>
      <numFmt numFmtId="0" formatCode="General"/>
      <alignment horizontal="center" vertical="bottom" textRotation="0" wrapText="0" indent="0" justifyLastLine="0" shrinkToFit="0" readingOrder="0"/>
    </dxf>
    <dxf>
      <alignment horizontal="center" vertical="bottom" textRotation="0" wrapText="0" indent="0" justifyLastLine="0" shrinkToFit="0" readingOrder="0"/>
    </dxf>
    <dxf>
      <alignment horizontal="center" vertical="center" textRotation="0" wrapText="1" indent="0" justifyLastLine="0" shrinkToFit="0" readingOrder="0"/>
    </dxf>
    <dxf>
      <fill>
        <patternFill>
          <bgColor rgb="FFEBD4C9"/>
        </patternFill>
      </fill>
    </dxf>
    <dxf>
      <fill>
        <patternFill>
          <bgColor rgb="FFEBD4C9"/>
        </patternFill>
      </fill>
    </dxf>
    <dxf>
      <fill>
        <patternFill>
          <bgColor rgb="FFEBD4C9"/>
        </patternFill>
      </fill>
    </dxf>
    <dxf>
      <fill>
        <patternFill>
          <bgColor rgb="FFEBD4C9"/>
        </patternFill>
      </fill>
    </dxf>
    <dxf>
      <fill>
        <patternFill>
          <bgColor rgb="FFEBD4C9"/>
        </patternFill>
      </fill>
    </dxf>
    <dxf>
      <fill>
        <patternFill>
          <bgColor rgb="FFEBD4C9"/>
        </patternFill>
      </fill>
    </dxf>
    <dxf>
      <fill>
        <patternFill>
          <bgColor rgb="FFEBD4C9"/>
        </patternFill>
      </fill>
    </dxf>
  </dxfs>
  <tableStyles count="0" defaultTableStyle="TableStyleMedium2" defaultPivotStyle="PivotStyleLight16"/>
  <colors>
    <mruColors>
      <color rgb="FFEBE6E4"/>
      <color rgb="FFEBD4C9"/>
      <color rgb="FFFFFFCC"/>
      <color rgb="FFD9D9D9"/>
      <color rgb="FFD9B091"/>
      <color rgb="FFAA7355"/>
      <color rgb="FF31564C"/>
      <color rgb="FFC8AA92"/>
      <color rgb="FFEAE6E4"/>
      <color rgb="FF2E7D9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8</xdr:col>
      <xdr:colOff>592764</xdr:colOff>
      <xdr:row>0</xdr:row>
      <xdr:rowOff>195227</xdr:rowOff>
    </xdr:from>
    <xdr:to>
      <xdr:col>9</xdr:col>
      <xdr:colOff>264632</xdr:colOff>
      <xdr:row>1</xdr:row>
      <xdr:rowOff>282649</xdr:rowOff>
    </xdr:to>
    <xdr:sp macro="" textlink="">
      <xdr:nvSpPr>
        <xdr:cNvPr id="4" name="TextBox 3">
          <a:extLst>
            <a:ext uri="{FF2B5EF4-FFF2-40B4-BE49-F238E27FC236}">
              <a16:creationId xmlns:a16="http://schemas.microsoft.com/office/drawing/2014/main" id="{0FC69989-0653-BA4B-9CC7-7DF7662E5F99}"/>
            </a:ext>
          </a:extLst>
        </xdr:cNvPr>
        <xdr:cNvSpPr txBox="1"/>
      </xdr:nvSpPr>
      <xdr:spPr>
        <a:xfrm>
          <a:off x="9774864" y="195227"/>
          <a:ext cx="497368" cy="2906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900" b="0" i="0" baseline="0">
              <a:latin typeface="Museo Sans 300" panose="02000000000000000000" pitchFamily="2" charset="77"/>
            </a:rPr>
            <a:t>TM</a:t>
          </a:r>
          <a:endParaRPr lang="en-US" sz="900" b="1" i="0">
            <a:latin typeface="Museo Sans 700" panose="02000000000000000000" pitchFamily="2" charset="77"/>
          </a:endParaRPr>
        </a:p>
      </xdr:txBody>
    </xdr:sp>
    <xdr:clientData/>
  </xdr:twoCellAnchor>
  <xdr:twoCellAnchor editAs="oneCell">
    <xdr:from>
      <xdr:col>1</xdr:col>
      <xdr:colOff>25141</xdr:colOff>
      <xdr:row>9</xdr:row>
      <xdr:rowOff>1211684</xdr:rowOff>
    </xdr:from>
    <xdr:to>
      <xdr:col>8</xdr:col>
      <xdr:colOff>433183</xdr:colOff>
      <xdr:row>9</xdr:row>
      <xdr:rowOff>3967584</xdr:rowOff>
    </xdr:to>
    <xdr:pic>
      <xdr:nvPicPr>
        <xdr:cNvPr id="5" name="Picture 4">
          <a:extLst>
            <a:ext uri="{FF2B5EF4-FFF2-40B4-BE49-F238E27FC236}">
              <a16:creationId xmlns:a16="http://schemas.microsoft.com/office/drawing/2014/main" id="{33B25ACC-69DB-4C48-819B-FAF4455D1CB2}"/>
            </a:ext>
          </a:extLst>
        </xdr:cNvPr>
        <xdr:cNvPicPr>
          <a:picLocks noChangeAspect="1"/>
        </xdr:cNvPicPr>
      </xdr:nvPicPr>
      <xdr:blipFill>
        <a:blip xmlns:r="http://schemas.openxmlformats.org/officeDocument/2006/relationships" r:embed="rId1"/>
        <a:stretch>
          <a:fillRect/>
        </a:stretch>
      </xdr:blipFill>
      <xdr:spPr>
        <a:xfrm>
          <a:off x="413917" y="9933215"/>
          <a:ext cx="9362837" cy="27559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23</xdr:col>
      <xdr:colOff>1072708</xdr:colOff>
      <xdr:row>90</xdr:row>
      <xdr:rowOff>59069</xdr:rowOff>
    </xdr:from>
    <xdr:to>
      <xdr:col>23</xdr:col>
      <xdr:colOff>1717750</xdr:colOff>
      <xdr:row>95</xdr:row>
      <xdr:rowOff>112821</xdr:rowOff>
    </xdr:to>
    <xdr:sp macro="" textlink="">
      <xdr:nvSpPr>
        <xdr:cNvPr id="10" name="TextBox 9">
          <a:extLst>
            <a:ext uri="{FF2B5EF4-FFF2-40B4-BE49-F238E27FC236}">
              <a16:creationId xmlns:a16="http://schemas.microsoft.com/office/drawing/2014/main" id="{9CF2E957-E85A-5745-93D1-9CB51C3760F7}"/>
            </a:ext>
          </a:extLst>
        </xdr:cNvPr>
        <xdr:cNvSpPr txBox="1"/>
      </xdr:nvSpPr>
      <xdr:spPr>
        <a:xfrm>
          <a:off x="14378173" y="17425581"/>
          <a:ext cx="645042" cy="939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1600" b="0" i="0">
              <a:latin typeface="Museo Sans 500" panose="02000000000000000000" pitchFamily="2" charset="77"/>
            </a:rPr>
            <a:t>58%</a:t>
          </a:r>
        </a:p>
      </xdr:txBody>
    </xdr:sp>
    <xdr:clientData/>
  </xdr:twoCellAnchor>
  <xdr:twoCellAnchor>
    <xdr:from>
      <xdr:col>16</xdr:col>
      <xdr:colOff>122864</xdr:colOff>
      <xdr:row>1</xdr:row>
      <xdr:rowOff>4727</xdr:rowOff>
    </xdr:from>
    <xdr:to>
      <xdr:col>16</xdr:col>
      <xdr:colOff>620232</xdr:colOff>
      <xdr:row>1</xdr:row>
      <xdr:rowOff>295349</xdr:rowOff>
    </xdr:to>
    <xdr:sp macro="" textlink="">
      <xdr:nvSpPr>
        <xdr:cNvPr id="11" name="TextBox 10">
          <a:extLst>
            <a:ext uri="{FF2B5EF4-FFF2-40B4-BE49-F238E27FC236}">
              <a16:creationId xmlns:a16="http://schemas.microsoft.com/office/drawing/2014/main" id="{8E0E76B8-AD9B-9647-B6A9-A30B395A7D93}"/>
            </a:ext>
          </a:extLst>
        </xdr:cNvPr>
        <xdr:cNvSpPr txBox="1"/>
      </xdr:nvSpPr>
      <xdr:spPr>
        <a:xfrm>
          <a:off x="10755422" y="4727"/>
          <a:ext cx="497368" cy="2906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900" b="0" i="0" baseline="0">
              <a:latin typeface="Museo Sans 300" panose="02000000000000000000" pitchFamily="2" charset="77"/>
            </a:rPr>
            <a:t>TM</a:t>
          </a:r>
          <a:endParaRPr lang="en-US" sz="900" b="1" i="0">
            <a:latin typeface="Museo Sans 700" panose="02000000000000000000" pitchFamily="2" charset="77"/>
          </a:endParaRPr>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534705C-D021-AA41-BF6A-09433E1DF33F}" name="Table1" displayName="Table1" ref="A1:H206" totalsRowShown="0" headerRowDxfId="4">
  <autoFilter ref="A1:H206" xr:uid="{9B3B5BF8-887F-4647-B599-A73B76CD887C}"/>
  <tableColumns count="8">
    <tableColumn id="1" xr3:uid="{9D044AB1-29EF-D943-8405-D20716B9F97F}" name="feature.name">
      <calculatedColumnFormula>IF(LEFT(Table1[[#This Row],[feature code]],1)="I",Table1[[#This Row],[feature code]],Table1[[#This Row],[feature code]]&amp;"."&amp;Table1[[#This Row],[part number]])</calculatedColumnFormula>
    </tableColumn>
    <tableColumn id="2" xr3:uid="{9483E055-3C1B-BC46-97CB-7D90148FECF8}" name="feature code"/>
    <tableColumn id="3" xr3:uid="{EAC78D89-1DDA-FF43-BBE9-0D623253D5F5}" name="part number" dataDxfId="3"/>
    <tableColumn id="4" xr3:uid="{969DFF0D-CECE-AC4A-83AB-CE7EF521F003}" name="part_name"/>
    <tableColumn id="5" xr3:uid="{8D4A258A-EF24-F04B-9841-53732D34AC92}" name="part_points" dataDxfId="2"/>
    <tableColumn id="6" xr3:uid="{FDBFB625-EE6F-A548-A5BE-82E6F617F407}" name="min_points (0=no minimum stated)" dataDxfId="1"/>
    <tableColumn id="7" xr3:uid="{5E470668-0539-5541-BBB6-2645345F22FA}" name="concept_order"/>
    <tableColumn id="8" xr3:uid="{549C5913-CAEA-E640-A19A-F124CE9EE2AC}" name="Weight" dataDxfId="0">
      <calculatedColumnFormula>IF(E2="P","Required",E2 &amp; IF(Table1[[#This Row],[part_points]]&gt;1," points"," point"))</calculatedColumnFormula>
    </tableColumn>
  </tableColumns>
  <tableStyleInfo name="TableStyleLight21" showFirstColumn="0" showLastColumn="0" showRowStripes="0"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1C533ACD-3E5E-A24C-BA3D-270F4968C86E}" name="Table5" displayName="Table5" ref="J1:K6" totalsRowShown="0">
  <autoFilter ref="J1:K6" xr:uid="{37B7CF1A-1E8C-2B47-A4E0-70685320BC34}"/>
  <tableColumns count="2">
    <tableColumn id="1" xr3:uid="{93FA592D-B0D9-3248-B48D-80463F4FD60A}" name="points"/>
    <tableColumn id="2" xr3:uid="{535224CD-52E6-5F49-815A-17570D931B2D}" name="award"/>
  </tableColumns>
  <tableStyleInfo name="TableStyleLight21" showFirstColumn="0" showLastColumn="0" showRowStripes="0"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08119B-8BA6-054A-B949-3470E7000370}">
  <dimension ref="B2:L31"/>
  <sheetViews>
    <sheetView zoomScale="98" zoomScaleNormal="98" workbookViewId="0">
      <selection activeCell="B2" sqref="B2:L2"/>
    </sheetView>
  </sheetViews>
  <sheetFormatPr defaultColWidth="10.6640625" defaultRowHeight="15.5"/>
  <cols>
    <col min="1" max="1" width="5.1640625" customWidth="1"/>
    <col min="2" max="2" width="45.33203125" style="112" customWidth="1"/>
    <col min="3" max="3" width="17.6640625" style="112" customWidth="1"/>
    <col min="4" max="11" width="10.83203125" style="112"/>
    <col min="12" max="12" width="40.6640625" style="112" customWidth="1"/>
  </cols>
  <sheetData>
    <row r="2" spans="2:12" ht="29.5">
      <c r="B2" s="122" t="s">
        <v>438</v>
      </c>
      <c r="C2" s="123"/>
      <c r="D2" s="123"/>
      <c r="E2" s="123"/>
      <c r="F2" s="123"/>
      <c r="G2" s="123"/>
      <c r="H2" s="123"/>
      <c r="I2" s="123"/>
      <c r="J2" s="123"/>
      <c r="K2" s="123"/>
      <c r="L2" s="124"/>
    </row>
    <row r="3" spans="2:12" ht="33" customHeight="1">
      <c r="B3" s="125" t="s">
        <v>1299</v>
      </c>
      <c r="C3" s="126"/>
      <c r="D3" s="126"/>
      <c r="E3" s="126"/>
      <c r="F3" s="126"/>
      <c r="G3" s="126"/>
      <c r="H3" s="126"/>
      <c r="I3" s="126"/>
      <c r="J3" s="126"/>
      <c r="K3" s="126"/>
      <c r="L3" s="127"/>
    </row>
    <row r="4" spans="2:12" s="2" customFormat="1" ht="56" customHeight="1">
      <c r="B4" s="128" t="s">
        <v>1288</v>
      </c>
      <c r="C4" s="129"/>
      <c r="D4" s="129"/>
      <c r="E4" s="129"/>
      <c r="F4" s="129"/>
      <c r="G4" s="129"/>
      <c r="H4" s="129"/>
      <c r="I4" s="129"/>
      <c r="J4" s="129"/>
      <c r="K4" s="129"/>
      <c r="L4" s="130"/>
    </row>
    <row r="5" spans="2:12" ht="40" customHeight="1">
      <c r="B5" s="119" t="s">
        <v>1284</v>
      </c>
      <c r="C5" s="120"/>
      <c r="D5" s="120"/>
      <c r="E5" s="120"/>
      <c r="F5" s="120"/>
      <c r="G5" s="120"/>
      <c r="H5" s="120"/>
      <c r="I5" s="120"/>
      <c r="J5" s="120"/>
      <c r="K5" s="120"/>
      <c r="L5" s="121"/>
    </row>
    <row r="6" spans="2:12" s="115" customFormat="1" ht="208" customHeight="1">
      <c r="B6" s="131" t="s">
        <v>1295</v>
      </c>
      <c r="C6" s="132"/>
      <c r="D6" s="132"/>
      <c r="E6" s="132"/>
      <c r="F6" s="132"/>
      <c r="G6" s="132"/>
      <c r="H6" s="132"/>
      <c r="I6" s="132"/>
      <c r="J6" s="132"/>
      <c r="K6" s="132"/>
      <c r="L6" s="133"/>
    </row>
    <row r="7" spans="2:12" ht="40" customHeight="1">
      <c r="B7" s="119" t="s">
        <v>1285</v>
      </c>
      <c r="C7" s="120"/>
      <c r="D7" s="120"/>
      <c r="E7" s="120"/>
      <c r="F7" s="120"/>
      <c r="G7" s="120"/>
      <c r="H7" s="120"/>
      <c r="I7" s="120"/>
      <c r="J7" s="120"/>
      <c r="K7" s="120"/>
      <c r="L7" s="121"/>
    </row>
    <row r="8" spans="2:12" ht="77" customHeight="1">
      <c r="B8" s="137" t="s">
        <v>1289</v>
      </c>
      <c r="C8" s="138"/>
      <c r="D8" s="138"/>
      <c r="E8" s="138"/>
      <c r="F8" s="138"/>
      <c r="G8" s="138"/>
      <c r="H8" s="138"/>
      <c r="I8" s="138"/>
      <c r="J8" s="138"/>
      <c r="K8" s="138"/>
      <c r="L8" s="139"/>
    </row>
    <row r="9" spans="2:12" ht="187" customHeight="1">
      <c r="B9" s="137" t="s">
        <v>1290</v>
      </c>
      <c r="C9" s="138"/>
      <c r="D9" s="138"/>
      <c r="E9" s="138"/>
      <c r="F9" s="138"/>
      <c r="G9" s="138"/>
      <c r="H9" s="138"/>
      <c r="I9" s="138"/>
      <c r="J9" s="138"/>
      <c r="K9" s="138"/>
      <c r="L9" s="139"/>
    </row>
    <row r="10" spans="2:12" ht="409" customHeight="1">
      <c r="B10" s="137" t="s">
        <v>1294</v>
      </c>
      <c r="C10" s="138"/>
      <c r="D10" s="138"/>
      <c r="E10" s="138"/>
      <c r="F10" s="138"/>
      <c r="G10" s="138"/>
      <c r="H10" s="138"/>
      <c r="I10" s="138"/>
      <c r="J10" s="138"/>
      <c r="K10" s="138"/>
      <c r="L10" s="139"/>
    </row>
    <row r="11" spans="2:12" ht="40" customHeight="1">
      <c r="B11" s="119" t="s">
        <v>1286</v>
      </c>
      <c r="C11" s="120"/>
      <c r="D11" s="120"/>
      <c r="E11" s="120"/>
      <c r="F11" s="120"/>
      <c r="G11" s="120"/>
      <c r="H11" s="120"/>
      <c r="I11" s="120"/>
      <c r="J11" s="120"/>
      <c r="K11" s="120"/>
      <c r="L11" s="121"/>
    </row>
    <row r="12" spans="2:12" ht="71" customHeight="1">
      <c r="B12" s="137" t="s">
        <v>1296</v>
      </c>
      <c r="C12" s="138"/>
      <c r="D12" s="138"/>
      <c r="E12" s="138"/>
      <c r="F12" s="138"/>
      <c r="G12" s="138"/>
      <c r="H12" s="138"/>
      <c r="I12" s="138"/>
      <c r="J12" s="138"/>
      <c r="K12" s="138"/>
      <c r="L12" s="139"/>
    </row>
    <row r="13" spans="2:12" ht="86" customHeight="1">
      <c r="B13" s="137" t="s">
        <v>1297</v>
      </c>
      <c r="C13" s="138"/>
      <c r="D13" s="138"/>
      <c r="E13" s="138"/>
      <c r="F13" s="138"/>
      <c r="G13" s="138"/>
      <c r="H13" s="138"/>
      <c r="I13" s="138"/>
      <c r="J13" s="138"/>
      <c r="K13" s="138"/>
      <c r="L13" s="139"/>
    </row>
    <row r="14" spans="2:12" ht="75" customHeight="1">
      <c r="B14" s="140" t="s">
        <v>1287</v>
      </c>
      <c r="C14" s="141"/>
      <c r="D14" s="141"/>
      <c r="E14" s="141"/>
      <c r="F14" s="141"/>
      <c r="G14" s="141"/>
      <c r="H14" s="141"/>
      <c r="I14" s="141"/>
      <c r="J14" s="141"/>
      <c r="K14" s="141"/>
      <c r="L14" s="142"/>
    </row>
    <row r="15" spans="2:12">
      <c r="B15" s="134"/>
      <c r="C15" s="135"/>
      <c r="D15" s="135"/>
      <c r="E15" s="135"/>
      <c r="F15" s="135"/>
      <c r="G15" s="135"/>
      <c r="H15" s="135"/>
      <c r="I15" s="135"/>
      <c r="J15" s="135"/>
      <c r="K15" s="135"/>
      <c r="L15" s="136"/>
    </row>
    <row r="26" spans="4:4" ht="20.5">
      <c r="D26" s="113"/>
    </row>
    <row r="27" spans="4:4" ht="20">
      <c r="D27" s="114"/>
    </row>
    <row r="29" spans="4:4" ht="20">
      <c r="D29" s="114"/>
    </row>
    <row r="30" spans="4:4" ht="20">
      <c r="D30" s="114"/>
    </row>
    <row r="31" spans="4:4" ht="20">
      <c r="D31" s="114"/>
    </row>
  </sheetData>
  <mergeCells count="14">
    <mergeCell ref="B15:L15"/>
    <mergeCell ref="B8:L8"/>
    <mergeCell ref="B9:L9"/>
    <mergeCell ref="B10:L10"/>
    <mergeCell ref="B11:L11"/>
    <mergeCell ref="B12:L12"/>
    <mergeCell ref="B13:L13"/>
    <mergeCell ref="B14:L14"/>
    <mergeCell ref="B7:L7"/>
    <mergeCell ref="B2:L2"/>
    <mergeCell ref="B3:L3"/>
    <mergeCell ref="B4:L4"/>
    <mergeCell ref="B5:L5"/>
    <mergeCell ref="B6:L6"/>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DEA696-C138-844B-842D-8AB3C22BCB11}">
  <sheetPr>
    <pageSetUpPr fitToPage="1"/>
  </sheetPr>
  <dimension ref="B2:X97"/>
  <sheetViews>
    <sheetView showGridLines="0" tabSelected="1" topLeftCell="A8" zoomScale="86" zoomScaleNormal="86" workbookViewId="0">
      <selection activeCell="Z35" sqref="Z35"/>
    </sheetView>
  </sheetViews>
  <sheetFormatPr defaultColWidth="10.83203125" defaultRowHeight="12.5"/>
  <cols>
    <col min="1" max="1" width="3.6640625" style="24" customWidth="1"/>
    <col min="2" max="4" width="2.5" style="24" customWidth="1"/>
    <col min="5" max="5" width="10.83203125" style="24"/>
    <col min="6" max="6" width="7" style="24" customWidth="1"/>
    <col min="7" max="7" width="43.6640625" style="24" customWidth="1"/>
    <col min="8" max="8" width="2.5" style="24" bestFit="1" customWidth="1"/>
    <col min="9" max="9" width="10" style="24" customWidth="1"/>
    <col min="10" max="12" width="2.5" style="24" customWidth="1"/>
    <col min="13" max="13" width="10.83203125" style="75"/>
    <col min="14" max="14" width="6.6640625" style="24" customWidth="1"/>
    <col min="15" max="15" width="40" style="24" customWidth="1"/>
    <col min="16" max="16" width="4.33203125" style="24" customWidth="1"/>
    <col min="17" max="17" width="10" style="24" customWidth="1"/>
    <col min="18" max="18" width="3.5" style="24" customWidth="1"/>
    <col min="19" max="20" width="3" style="24" customWidth="1"/>
    <col min="21" max="21" width="13" style="24" customWidth="1"/>
    <col min="22" max="22" width="7.83203125" style="24" customWidth="1"/>
    <col min="23" max="23" width="44.33203125" style="24" customWidth="1"/>
    <col min="24" max="24" width="5.83203125" style="24" customWidth="1"/>
    <col min="25" max="16384" width="10.83203125" style="24"/>
  </cols>
  <sheetData>
    <row r="2" spans="2:24" ht="41" customHeight="1">
      <c r="B2" s="143" t="s">
        <v>438</v>
      </c>
      <c r="C2" s="144"/>
      <c r="D2" s="144"/>
      <c r="E2" s="144"/>
      <c r="F2" s="144"/>
      <c r="G2" s="144"/>
      <c r="H2" s="144"/>
      <c r="I2" s="144"/>
      <c r="J2" s="144"/>
      <c r="K2" s="144"/>
      <c r="L2" s="144"/>
      <c r="M2" s="144"/>
      <c r="N2" s="144"/>
      <c r="O2" s="144"/>
      <c r="P2" s="144"/>
      <c r="Q2" s="144"/>
      <c r="R2" s="144"/>
      <c r="S2" s="144"/>
      <c r="T2" s="144"/>
      <c r="U2" s="144"/>
      <c r="V2" s="144"/>
      <c r="W2" s="144"/>
      <c r="X2" s="145"/>
    </row>
    <row r="3" spans="2:24" s="25" customFormat="1" ht="18" customHeight="1">
      <c r="B3" s="21"/>
      <c r="C3" s="1"/>
      <c r="D3" s="1"/>
      <c r="E3" s="1"/>
      <c r="F3" s="1"/>
      <c r="G3" s="1"/>
      <c r="H3" s="1"/>
      <c r="I3" s="1"/>
      <c r="J3" s="1"/>
      <c r="K3" s="1"/>
      <c r="L3" s="1"/>
      <c r="M3" s="1"/>
      <c r="N3" s="1"/>
      <c r="O3" s="1"/>
      <c r="P3" s="1"/>
      <c r="Q3" s="1"/>
      <c r="R3" s="1"/>
      <c r="S3" s="1"/>
      <c r="T3" s="1"/>
      <c r="U3" s="1"/>
      <c r="V3" s="1"/>
      <c r="W3" s="1"/>
      <c r="X3" s="22"/>
    </row>
    <row r="4" spans="2:24" ht="18" customHeight="1">
      <c r="B4" s="26" t="s">
        <v>0</v>
      </c>
      <c r="C4" s="27"/>
      <c r="D4" s="27"/>
      <c r="E4" s="85"/>
      <c r="F4" s="85"/>
      <c r="G4" s="84"/>
      <c r="H4" s="28" t="str">
        <f>SUM(B6:B30)&amp;" POINTS"</f>
        <v>18 POINTS</v>
      </c>
      <c r="I4" s="29"/>
      <c r="J4" s="30" t="s">
        <v>90</v>
      </c>
      <c r="K4" s="30"/>
      <c r="L4" s="30"/>
      <c r="M4" s="30"/>
      <c r="N4" s="30"/>
      <c r="O4" s="31"/>
      <c r="P4" s="31" t="str">
        <f>SUM(J6:J27)&amp;" POINTS"</f>
        <v>0 POINTS</v>
      </c>
      <c r="Q4" s="29"/>
      <c r="R4" s="32" t="s">
        <v>2</v>
      </c>
      <c r="S4" s="32"/>
      <c r="T4" s="32"/>
      <c r="U4" s="32"/>
      <c r="V4" s="32"/>
      <c r="W4" s="32"/>
      <c r="X4" s="33" t="str">
        <f>SUM(R6:R25)&amp;" POINTS"</f>
        <v>0 POINTS</v>
      </c>
    </row>
    <row r="5" spans="2:24" ht="18" customHeight="1">
      <c r="B5" s="34" t="s">
        <v>3</v>
      </c>
      <c r="C5" s="35" t="s">
        <v>4</v>
      </c>
      <c r="D5" s="35" t="s">
        <v>566</v>
      </c>
      <c r="E5" s="35" t="s">
        <v>5</v>
      </c>
      <c r="F5" s="36" t="s">
        <v>6</v>
      </c>
      <c r="G5" s="36" t="s">
        <v>7</v>
      </c>
      <c r="H5" s="36"/>
      <c r="I5" s="29"/>
      <c r="J5" s="35" t="s">
        <v>3</v>
      </c>
      <c r="K5" s="35" t="s">
        <v>4</v>
      </c>
      <c r="L5" s="35" t="s">
        <v>566</v>
      </c>
      <c r="M5" s="35" t="s">
        <v>5</v>
      </c>
      <c r="N5" s="36" t="s">
        <v>6</v>
      </c>
      <c r="O5" s="36" t="s">
        <v>7</v>
      </c>
      <c r="P5" s="36"/>
      <c r="Q5" s="29"/>
      <c r="R5" s="35" t="s">
        <v>3</v>
      </c>
      <c r="S5" s="35" t="s">
        <v>4</v>
      </c>
      <c r="T5" s="35" t="s">
        <v>566</v>
      </c>
      <c r="U5" s="35" t="s">
        <v>5</v>
      </c>
      <c r="V5" s="36" t="s">
        <v>6</v>
      </c>
      <c r="W5" s="36" t="s">
        <v>7</v>
      </c>
      <c r="X5" s="37"/>
    </row>
    <row r="6" spans="2:24" ht="18" customHeight="1">
      <c r="B6" s="89" t="s">
        <v>3</v>
      </c>
      <c r="C6" s="90"/>
      <c r="D6" s="90"/>
      <c r="E6" s="91" t="str">
        <f>VLOOKUP(F6,Table1[],8,FALSE)</f>
        <v>Required</v>
      </c>
      <c r="F6" s="92" t="s">
        <v>9</v>
      </c>
      <c r="G6" s="92" t="s">
        <v>10</v>
      </c>
      <c r="H6" s="10">
        <f>VLOOKUP(F6,Table1[],6,FALSE)</f>
        <v>0</v>
      </c>
      <c r="I6" s="29"/>
      <c r="J6" s="109" t="s">
        <v>3</v>
      </c>
      <c r="K6" s="104"/>
      <c r="L6" s="104"/>
      <c r="M6" s="91" t="str">
        <f>VLOOKUP(N6,Table1[],8,FALSE)</f>
        <v>Required</v>
      </c>
      <c r="N6" s="92" t="s">
        <v>98</v>
      </c>
      <c r="O6" s="92" t="s">
        <v>99</v>
      </c>
      <c r="P6" s="10">
        <f>VLOOKUP(N6,Table1[],6,FALSE)</f>
        <v>0</v>
      </c>
      <c r="Q6" s="29"/>
      <c r="R6" s="109" t="s">
        <v>3</v>
      </c>
      <c r="S6" s="104"/>
      <c r="T6" s="104"/>
      <c r="U6" s="91" t="str">
        <f>VLOOKUP(V6,Table1[],8,FALSE)</f>
        <v>Required</v>
      </c>
      <c r="V6" s="108" t="s">
        <v>13</v>
      </c>
      <c r="W6" s="108" t="s">
        <v>14</v>
      </c>
      <c r="X6" s="11">
        <f>VLOOKUP(V6,Table1[],6,FALSE)</f>
        <v>0</v>
      </c>
    </row>
    <row r="7" spans="2:24" ht="18" customHeight="1">
      <c r="B7" s="89" t="s">
        <v>3</v>
      </c>
      <c r="C7" s="90"/>
      <c r="D7" s="90"/>
      <c r="E7" s="91" t="str">
        <f>VLOOKUP(F7,Table1[],8,FALSE)</f>
        <v>Required</v>
      </c>
      <c r="F7" s="92" t="s">
        <v>15</v>
      </c>
      <c r="G7" s="92" t="s">
        <v>16</v>
      </c>
      <c r="H7" s="10">
        <f>VLOOKUP(F7,Table1[],6,FALSE)</f>
        <v>0</v>
      </c>
      <c r="I7" s="29"/>
      <c r="J7" s="109" t="s">
        <v>3</v>
      </c>
      <c r="K7" s="104"/>
      <c r="L7" s="104"/>
      <c r="M7" s="91" t="str">
        <f>VLOOKUP(N7,Table1[],8,FALSE)</f>
        <v>Required</v>
      </c>
      <c r="N7" s="92" t="s">
        <v>104</v>
      </c>
      <c r="O7" s="92" t="s">
        <v>105</v>
      </c>
      <c r="P7" s="10">
        <f>VLOOKUP(N7,Table1[],6,FALSE)</f>
        <v>0</v>
      </c>
      <c r="Q7" s="29"/>
      <c r="R7" s="109" t="s">
        <v>3</v>
      </c>
      <c r="S7" s="104"/>
      <c r="T7" s="104"/>
      <c r="U7" s="91" t="str">
        <f>VLOOKUP(V7,Table1[],8,FALSE)</f>
        <v>Required</v>
      </c>
      <c r="V7" s="108" t="s">
        <v>19</v>
      </c>
      <c r="W7" s="108" t="s">
        <v>20</v>
      </c>
      <c r="X7" s="11">
        <f>VLOOKUP(V7,Table1[],6,FALSE)</f>
        <v>0</v>
      </c>
    </row>
    <row r="8" spans="2:24" ht="18" customHeight="1">
      <c r="B8" s="89" t="s">
        <v>3</v>
      </c>
      <c r="C8" s="90"/>
      <c r="D8" s="90"/>
      <c r="E8" s="91" t="str">
        <f>VLOOKUP(F8,Table1[],8,FALSE)</f>
        <v>Required</v>
      </c>
      <c r="F8" s="92" t="s">
        <v>21</v>
      </c>
      <c r="G8" s="92" t="s">
        <v>22</v>
      </c>
      <c r="H8" s="10">
        <f>VLOOKUP(F8,Table1[],6,FALSE)</f>
        <v>0</v>
      </c>
      <c r="I8" s="29"/>
      <c r="J8" s="109" t="s">
        <v>3</v>
      </c>
      <c r="K8" s="104"/>
      <c r="L8" s="104"/>
      <c r="M8" s="91" t="str">
        <f>VLOOKUP(N8,Table1[],8,FALSE)</f>
        <v>Required</v>
      </c>
      <c r="N8" s="92" t="s">
        <v>110</v>
      </c>
      <c r="O8" s="92" t="s">
        <v>111</v>
      </c>
      <c r="P8" s="10">
        <f>VLOOKUP(N8,Table1[],6,FALSE)</f>
        <v>0</v>
      </c>
      <c r="Q8" s="29"/>
      <c r="R8" s="109" t="s">
        <v>3</v>
      </c>
      <c r="S8" s="104"/>
      <c r="T8" s="104"/>
      <c r="U8" s="91" t="str">
        <f>VLOOKUP(V8,Table1[],8,FALSE)</f>
        <v>Required</v>
      </c>
      <c r="V8" s="108" t="s">
        <v>26</v>
      </c>
      <c r="W8" s="108" t="s">
        <v>27</v>
      </c>
      <c r="X8" s="11">
        <f>VLOOKUP(V8,Table1[],6,FALSE)</f>
        <v>0</v>
      </c>
    </row>
    <row r="9" spans="2:24" ht="18" customHeight="1">
      <c r="B9" s="89" t="s">
        <v>3</v>
      </c>
      <c r="C9" s="90"/>
      <c r="D9" s="90"/>
      <c r="E9" s="91" t="str">
        <f>VLOOKUP(F9,Table1[],8,FALSE)</f>
        <v>Required</v>
      </c>
      <c r="F9" s="92" t="s">
        <v>28</v>
      </c>
      <c r="G9" s="92" t="s">
        <v>29</v>
      </c>
      <c r="H9" s="10">
        <f>VLOOKUP(F9,Table1[],6,FALSE)</f>
        <v>0</v>
      </c>
      <c r="I9" s="29"/>
      <c r="J9" s="109" t="s">
        <v>3</v>
      </c>
      <c r="K9" s="104"/>
      <c r="L9" s="104"/>
      <c r="M9" s="91" t="str">
        <f>VLOOKUP(N9,Table1[],8,FALSE)</f>
        <v>Required</v>
      </c>
      <c r="N9" s="92" t="s">
        <v>116</v>
      </c>
      <c r="O9" s="92" t="s">
        <v>117</v>
      </c>
      <c r="P9" s="10">
        <f>VLOOKUP(N9,Table1[],6,FALSE)</f>
        <v>0</v>
      </c>
      <c r="Q9" s="29"/>
      <c r="R9" s="107"/>
      <c r="S9" s="104"/>
      <c r="T9" s="104"/>
      <c r="U9" s="91" t="str">
        <f>VLOOKUP(V9,Table1[],8,FALSE)</f>
        <v>1 point</v>
      </c>
      <c r="V9" s="108" t="s">
        <v>34</v>
      </c>
      <c r="W9" s="108" t="s">
        <v>35</v>
      </c>
      <c r="X9" s="11">
        <f>VLOOKUP(V9,Table1[],6,FALSE)</f>
        <v>0</v>
      </c>
    </row>
    <row r="10" spans="2:24" ht="18" customHeight="1">
      <c r="B10" s="89" t="s">
        <v>3</v>
      </c>
      <c r="C10" s="90"/>
      <c r="D10" s="90"/>
      <c r="E10" s="91" t="str">
        <f>VLOOKUP(F10,Table1[],8,FALSE)</f>
        <v>Required</v>
      </c>
      <c r="F10" s="92" t="s">
        <v>36</v>
      </c>
      <c r="G10" s="92" t="s">
        <v>37</v>
      </c>
      <c r="H10" s="10">
        <f>VLOOKUP(F10,Table1[],6,FALSE)</f>
        <v>0</v>
      </c>
      <c r="I10" s="29"/>
      <c r="J10" s="109" t="s">
        <v>3</v>
      </c>
      <c r="K10" s="104"/>
      <c r="L10" s="104"/>
      <c r="M10" s="91" t="str">
        <f>VLOOKUP(N10,Table1[],8,FALSE)</f>
        <v>Required</v>
      </c>
      <c r="N10" s="92" t="s">
        <v>122</v>
      </c>
      <c r="O10" s="92" t="s">
        <v>123</v>
      </c>
      <c r="P10" s="10">
        <f>VLOOKUP(N10,Table1[],6,FALSE)</f>
        <v>0</v>
      </c>
      <c r="Q10" s="29"/>
      <c r="R10" s="107"/>
      <c r="S10" s="104"/>
      <c r="T10" s="104"/>
      <c r="U10" s="91" t="str">
        <f>VLOOKUP(V10,Table1[],8,FALSE)</f>
        <v>1 point</v>
      </c>
      <c r="V10" s="108" t="s">
        <v>40</v>
      </c>
      <c r="W10" s="108" t="s">
        <v>41</v>
      </c>
      <c r="X10" s="11">
        <f>VLOOKUP(V10,Table1[],6,FALSE)</f>
        <v>0</v>
      </c>
    </row>
    <row r="11" spans="2:24" ht="18" customHeight="1">
      <c r="B11" s="89" t="s">
        <v>3</v>
      </c>
      <c r="C11" s="90"/>
      <c r="D11" s="90"/>
      <c r="E11" s="91" t="str">
        <f>VLOOKUP(F11,Table1[],8,FALSE)</f>
        <v>Required</v>
      </c>
      <c r="F11" s="92" t="s">
        <v>42</v>
      </c>
      <c r="G11" s="92" t="s">
        <v>43</v>
      </c>
      <c r="H11" s="10">
        <f>VLOOKUP(F11,Table1[],6,FALSE)</f>
        <v>0</v>
      </c>
      <c r="I11" s="29"/>
      <c r="J11" s="109" t="s">
        <v>3</v>
      </c>
      <c r="K11" s="104"/>
      <c r="L11" s="104"/>
      <c r="M11" s="91" t="str">
        <f>VLOOKUP(N11,Table1[],8,FALSE)</f>
        <v>Required</v>
      </c>
      <c r="N11" s="92" t="s">
        <v>128</v>
      </c>
      <c r="O11" s="92" t="s">
        <v>129</v>
      </c>
      <c r="P11" s="10">
        <f>VLOOKUP(N11,Table1[],6,FALSE)</f>
        <v>0</v>
      </c>
      <c r="Q11" s="29"/>
      <c r="R11" s="107"/>
      <c r="S11" s="104"/>
      <c r="T11" s="104"/>
      <c r="U11" s="91" t="str">
        <f>VLOOKUP(V11,Table1[],8,FALSE)</f>
        <v>1 point</v>
      </c>
      <c r="V11" s="108" t="s">
        <v>46</v>
      </c>
      <c r="W11" s="108" t="s">
        <v>47</v>
      </c>
      <c r="X11" s="11">
        <f>VLOOKUP(V11,Table1[],6,FALSE)</f>
        <v>0</v>
      </c>
    </row>
    <row r="12" spans="2:24" ht="18" customHeight="1">
      <c r="B12" s="89" t="s">
        <v>3</v>
      </c>
      <c r="C12" s="90"/>
      <c r="D12" s="90"/>
      <c r="E12" s="91" t="str">
        <f>VLOOKUP(F12,Table1[],8,FALSE)</f>
        <v>Required</v>
      </c>
      <c r="F12" s="92" t="s">
        <v>48</v>
      </c>
      <c r="G12" s="92" t="s">
        <v>49</v>
      </c>
      <c r="H12" s="10">
        <f>VLOOKUP(F12,Table1[],6,FALSE)</f>
        <v>0</v>
      </c>
      <c r="I12" s="29"/>
      <c r="J12" s="106"/>
      <c r="K12" s="104"/>
      <c r="L12" s="104"/>
      <c r="M12" s="91" t="str">
        <f>VLOOKUP(N12,Table1[],8,FALSE)</f>
        <v>1 point</v>
      </c>
      <c r="N12" s="92" t="s">
        <v>132</v>
      </c>
      <c r="O12" s="92" t="s">
        <v>133</v>
      </c>
      <c r="P12" s="10">
        <f>VLOOKUP(N12,Table1[],6,FALSE)</f>
        <v>0</v>
      </c>
      <c r="Q12" s="29"/>
      <c r="R12" s="107"/>
      <c r="S12" s="104"/>
      <c r="T12" s="104"/>
      <c r="U12" s="91" t="str">
        <f>VLOOKUP(V12,Table1[],8,FALSE)</f>
        <v>1 point</v>
      </c>
      <c r="V12" s="108" t="s">
        <v>52</v>
      </c>
      <c r="W12" s="108" t="s">
        <v>53</v>
      </c>
      <c r="X12" s="11">
        <f>VLOOKUP(V12,Table1[],6,FALSE)</f>
        <v>0</v>
      </c>
    </row>
    <row r="13" spans="2:24" ht="18" customHeight="1">
      <c r="B13" s="89" t="s">
        <v>3</v>
      </c>
      <c r="C13" s="90"/>
      <c r="D13" s="90"/>
      <c r="E13" s="91" t="str">
        <f>VLOOKUP(F13,Table1[],8,FALSE)</f>
        <v>Required</v>
      </c>
      <c r="F13" s="92" t="s">
        <v>54</v>
      </c>
      <c r="G13" s="92" t="s">
        <v>55</v>
      </c>
      <c r="H13" s="10">
        <f>VLOOKUP(F13,Table1[],6,FALSE)</f>
        <v>0</v>
      </c>
      <c r="I13" s="29"/>
      <c r="J13" s="106"/>
      <c r="K13" s="104"/>
      <c r="L13" s="104"/>
      <c r="M13" s="91" t="str">
        <f>VLOOKUP(N13,Table1[],8,FALSE)</f>
        <v>1 point</v>
      </c>
      <c r="N13" s="92" t="s">
        <v>137</v>
      </c>
      <c r="O13" s="92" t="s">
        <v>138</v>
      </c>
      <c r="P13" s="10">
        <f>VLOOKUP(N13,Table1[],6,FALSE)</f>
        <v>0</v>
      </c>
      <c r="Q13" s="29"/>
      <c r="R13" s="107"/>
      <c r="S13" s="104"/>
      <c r="T13" s="104"/>
      <c r="U13" s="91" t="str">
        <f>VLOOKUP(V13,Table1[],8,FALSE)</f>
        <v>1 point</v>
      </c>
      <c r="V13" s="108" t="s">
        <v>58</v>
      </c>
      <c r="W13" s="108" t="s">
        <v>59</v>
      </c>
      <c r="X13" s="11">
        <f>VLOOKUP(V13,Table1[],6,FALSE)</f>
        <v>0</v>
      </c>
    </row>
    <row r="14" spans="2:24" ht="18" customHeight="1">
      <c r="B14" s="89" t="s">
        <v>3</v>
      </c>
      <c r="C14" s="90"/>
      <c r="D14" s="90"/>
      <c r="E14" s="91" t="str">
        <f>VLOOKUP(F14,Table1[],8,FALSE)</f>
        <v>Required</v>
      </c>
      <c r="F14" s="92" t="s">
        <v>60</v>
      </c>
      <c r="G14" s="92" t="s">
        <v>61</v>
      </c>
      <c r="H14" s="10">
        <f>VLOOKUP(F14,Table1[],6,FALSE)</f>
        <v>0</v>
      </c>
      <c r="I14" s="29"/>
      <c r="J14" s="106"/>
      <c r="K14" s="104"/>
      <c r="L14" s="104"/>
      <c r="M14" s="91" t="str">
        <f>VLOOKUP(N14,Table1[],8,FALSE)</f>
        <v>1 point</v>
      </c>
      <c r="N14" s="92" t="s">
        <v>141</v>
      </c>
      <c r="O14" s="92" t="s">
        <v>142</v>
      </c>
      <c r="P14" s="10">
        <f>VLOOKUP(N14,Table1[],6,FALSE)</f>
        <v>0</v>
      </c>
      <c r="Q14" s="29"/>
      <c r="R14" s="107"/>
      <c r="S14" s="104"/>
      <c r="T14" s="104"/>
      <c r="U14" s="91" t="str">
        <f>VLOOKUP(V14,Table1[],8,FALSE)</f>
        <v>1 point</v>
      </c>
      <c r="V14" s="108" t="s">
        <v>64</v>
      </c>
      <c r="W14" s="108" t="s">
        <v>65</v>
      </c>
      <c r="X14" s="11">
        <f>VLOOKUP(V14,Table1[],6,FALSE)</f>
        <v>0</v>
      </c>
    </row>
    <row r="15" spans="2:24" ht="18" customHeight="1">
      <c r="B15" s="93">
        <v>2</v>
      </c>
      <c r="C15" s="90"/>
      <c r="D15" s="90"/>
      <c r="E15" s="94" t="str">
        <f>VLOOKUP(F15,Table1[],8,FALSE)</f>
        <v>2 points</v>
      </c>
      <c r="F15" s="92" t="s">
        <v>66</v>
      </c>
      <c r="G15" s="92" t="s">
        <v>67</v>
      </c>
      <c r="H15" s="10">
        <f>VLOOKUP(F15,Table1[],6,FALSE)</f>
        <v>1</v>
      </c>
      <c r="I15" s="29"/>
      <c r="J15" s="106"/>
      <c r="K15" s="104"/>
      <c r="L15" s="104"/>
      <c r="M15" s="91" t="str">
        <f>VLOOKUP(N15,Table1[],8,FALSE)</f>
        <v>2 points</v>
      </c>
      <c r="N15" s="92" t="s">
        <v>147</v>
      </c>
      <c r="O15" s="92" t="s">
        <v>148</v>
      </c>
      <c r="P15" s="10">
        <f>VLOOKUP(N15,Table1[],6,FALSE)</f>
        <v>0</v>
      </c>
      <c r="Q15" s="29"/>
      <c r="R15" s="107"/>
      <c r="S15" s="104"/>
      <c r="T15" s="104"/>
      <c r="U15" s="91" t="str">
        <f>VLOOKUP(V15,Table1[],8,FALSE)</f>
        <v>2 points</v>
      </c>
      <c r="V15" s="108" t="s">
        <v>70</v>
      </c>
      <c r="W15" s="108" t="s">
        <v>71</v>
      </c>
      <c r="X15" s="11">
        <f>VLOOKUP(V15,Table1[],6,FALSE)</f>
        <v>0</v>
      </c>
    </row>
    <row r="16" spans="2:24" ht="18" customHeight="1">
      <c r="B16" s="93">
        <v>1</v>
      </c>
      <c r="C16" s="90"/>
      <c r="D16" s="90"/>
      <c r="E16" s="91" t="str">
        <f>VLOOKUP(F16,Table1[],8,FALSE)</f>
        <v>1 point</v>
      </c>
      <c r="F16" s="92" t="s">
        <v>72</v>
      </c>
      <c r="G16" s="92" t="s">
        <v>73</v>
      </c>
      <c r="H16" s="10">
        <f>VLOOKUP(F16,Table1[],6,FALSE)</f>
        <v>0</v>
      </c>
      <c r="I16" s="29"/>
      <c r="J16" s="106"/>
      <c r="K16" s="104"/>
      <c r="L16" s="104"/>
      <c r="M16" s="91" t="str">
        <f>VLOOKUP(N16,Table1[],8,FALSE)</f>
        <v>1 point</v>
      </c>
      <c r="N16" s="92" t="s">
        <v>151</v>
      </c>
      <c r="O16" s="92" t="s">
        <v>152</v>
      </c>
      <c r="P16" s="10">
        <f>VLOOKUP(N16,Table1[],6,FALSE)</f>
        <v>0</v>
      </c>
      <c r="Q16" s="29"/>
      <c r="R16" s="107"/>
      <c r="S16" s="104"/>
      <c r="T16" s="104"/>
      <c r="U16" s="91" t="str">
        <f>VLOOKUP(V16,Table1[],8,FALSE)</f>
        <v>1 point</v>
      </c>
      <c r="V16" s="108" t="s">
        <v>76</v>
      </c>
      <c r="W16" s="108" t="s">
        <v>77</v>
      </c>
      <c r="X16" s="11">
        <f>VLOOKUP(V16,Table1[],6,FALSE)</f>
        <v>0</v>
      </c>
    </row>
    <row r="17" spans="2:24" ht="18" customHeight="1">
      <c r="B17" s="93">
        <v>1</v>
      </c>
      <c r="C17" s="90"/>
      <c r="D17" s="90"/>
      <c r="E17" s="91" t="str">
        <f>VLOOKUP(F17,Table1[],8,FALSE)</f>
        <v>1 point</v>
      </c>
      <c r="F17" s="92" t="s">
        <v>78</v>
      </c>
      <c r="G17" s="92" t="s">
        <v>79</v>
      </c>
      <c r="H17" s="10">
        <f>VLOOKUP(F17,Table1[],6,FALSE)</f>
        <v>0</v>
      </c>
      <c r="I17" s="29"/>
      <c r="J17" s="106"/>
      <c r="K17" s="104"/>
      <c r="L17" s="104"/>
      <c r="M17" s="91" t="str">
        <f>VLOOKUP(N17,Table1[],8,FALSE)</f>
        <v>2 points</v>
      </c>
      <c r="N17" s="92" t="s">
        <v>155</v>
      </c>
      <c r="O17" s="92" t="s">
        <v>156</v>
      </c>
      <c r="P17" s="10">
        <f>VLOOKUP(N17,Table1[],6,FALSE)</f>
        <v>0</v>
      </c>
      <c r="Q17" s="29"/>
      <c r="R17" s="107"/>
      <c r="S17" s="104"/>
      <c r="T17" s="104"/>
      <c r="U17" s="91" t="str">
        <f>VLOOKUP(V17,Table1[],8,FALSE)</f>
        <v>1 point</v>
      </c>
      <c r="V17" s="108" t="s">
        <v>82</v>
      </c>
      <c r="W17" s="108" t="s">
        <v>83</v>
      </c>
      <c r="X17" s="11">
        <f>VLOOKUP(V17,Table1[],6,FALSE)</f>
        <v>0</v>
      </c>
    </row>
    <row r="18" spans="2:24" ht="18" customHeight="1">
      <c r="B18" s="93">
        <v>2</v>
      </c>
      <c r="C18" s="90"/>
      <c r="D18" s="90"/>
      <c r="E18" s="94" t="str">
        <f>VLOOKUP(F18,Table1[],8,FALSE)</f>
        <v>2 points</v>
      </c>
      <c r="F18" s="92" t="s">
        <v>84</v>
      </c>
      <c r="G18" s="92" t="s">
        <v>1272</v>
      </c>
      <c r="H18" s="10">
        <f>VLOOKUP(F18,Table1[],6,FALSE)</f>
        <v>1</v>
      </c>
      <c r="I18" s="29"/>
      <c r="J18" s="106"/>
      <c r="K18" s="104"/>
      <c r="L18" s="104"/>
      <c r="M18" s="91" t="str">
        <f>VLOOKUP(N18,Table1[],8,FALSE)</f>
        <v>2 points</v>
      </c>
      <c r="N18" s="92" t="s">
        <v>160</v>
      </c>
      <c r="O18" s="92" t="s">
        <v>161</v>
      </c>
      <c r="P18" s="10">
        <f>VLOOKUP(N18,Table1[],6,FALSE)</f>
        <v>0</v>
      </c>
      <c r="Q18" s="29"/>
      <c r="R18" s="107"/>
      <c r="S18" s="104"/>
      <c r="T18" s="104"/>
      <c r="U18" s="91" t="str">
        <f>VLOOKUP(V18,Table1[],8,FALSE)</f>
        <v>1 point</v>
      </c>
      <c r="V18" s="108" t="s">
        <v>86</v>
      </c>
      <c r="W18" s="108" t="s">
        <v>87</v>
      </c>
      <c r="X18" s="11">
        <f>VLOOKUP(V18,Table1[],6,FALSE)</f>
        <v>0</v>
      </c>
    </row>
    <row r="19" spans="2:24" ht="18" customHeight="1">
      <c r="B19" s="93">
        <v>1</v>
      </c>
      <c r="C19" s="90"/>
      <c r="D19" s="90"/>
      <c r="E19" s="91" t="str">
        <f>VLOOKUP(F19,Table1[],8,FALSE)</f>
        <v>1 point</v>
      </c>
      <c r="F19" s="92" t="s">
        <v>88</v>
      </c>
      <c r="G19" s="92" t="s">
        <v>89</v>
      </c>
      <c r="H19" s="10">
        <f>VLOOKUP(F19,Table1[],6,FALSE)</f>
        <v>0</v>
      </c>
      <c r="I19" s="29"/>
      <c r="J19" s="106"/>
      <c r="K19" s="104"/>
      <c r="L19" s="104"/>
      <c r="M19" s="94" t="str">
        <f>VLOOKUP(N19,Table1[],8,FALSE)</f>
        <v>2 points</v>
      </c>
      <c r="N19" s="92" t="s">
        <v>164</v>
      </c>
      <c r="O19" s="92" t="s">
        <v>165</v>
      </c>
      <c r="P19" s="10">
        <f>VLOOKUP(N19,Table1[],6,FALSE)</f>
        <v>1</v>
      </c>
      <c r="Q19" s="29"/>
      <c r="R19" s="107"/>
      <c r="S19" s="104"/>
      <c r="T19" s="104"/>
      <c r="U19" s="91" t="str">
        <f>VLOOKUP(V19,Table1[],8,FALSE)</f>
        <v>1 point</v>
      </c>
      <c r="V19" s="108" t="s">
        <v>91</v>
      </c>
      <c r="W19" s="108" t="s">
        <v>92</v>
      </c>
      <c r="X19" s="11">
        <f>VLOOKUP(V19,Table1[],6,FALSE)</f>
        <v>0</v>
      </c>
    </row>
    <row r="20" spans="2:24" ht="18" customHeight="1">
      <c r="B20" s="93">
        <v>1</v>
      </c>
      <c r="C20" s="90"/>
      <c r="D20" s="90"/>
      <c r="E20" s="91" t="str">
        <f>VLOOKUP(F20,Table1[],8,FALSE)</f>
        <v>1 point</v>
      </c>
      <c r="F20" s="92" t="s">
        <v>93</v>
      </c>
      <c r="G20" s="92" t="s">
        <v>94</v>
      </c>
      <c r="H20" s="10">
        <f>VLOOKUP(F20,Table1[],6,FALSE)</f>
        <v>0</v>
      </c>
      <c r="I20" s="29"/>
      <c r="J20" s="106"/>
      <c r="K20" s="104"/>
      <c r="L20" s="104"/>
      <c r="M20" s="94" t="str">
        <f>VLOOKUP(N20,Table1[],8,FALSE)</f>
        <v>2 points</v>
      </c>
      <c r="N20" s="92" t="s">
        <v>169</v>
      </c>
      <c r="O20" s="92" t="s">
        <v>170</v>
      </c>
      <c r="P20" s="10">
        <f>VLOOKUP(N20,Table1[],6,FALSE)</f>
        <v>1</v>
      </c>
      <c r="Q20" s="29"/>
      <c r="R20" s="107"/>
      <c r="S20" s="104"/>
      <c r="T20" s="104"/>
      <c r="U20" s="91" t="str">
        <f>VLOOKUP(V20,Table1[],8,FALSE)</f>
        <v>1 point</v>
      </c>
      <c r="V20" s="108" t="s">
        <v>95</v>
      </c>
      <c r="W20" s="108" t="s">
        <v>96</v>
      </c>
      <c r="X20" s="11">
        <f>VLOOKUP(V20,Table1[],6,FALSE)</f>
        <v>0</v>
      </c>
    </row>
    <row r="21" spans="2:24" ht="18" customHeight="1">
      <c r="B21" s="93">
        <v>1</v>
      </c>
      <c r="C21" s="90"/>
      <c r="D21" s="90"/>
      <c r="E21" s="91" t="str">
        <f>VLOOKUP(F21,Table1[],8,FALSE)</f>
        <v>1 point</v>
      </c>
      <c r="F21" s="92" t="s">
        <v>97</v>
      </c>
      <c r="G21" s="92" t="s">
        <v>94</v>
      </c>
      <c r="H21" s="10">
        <f>VLOOKUP(F21,Table1[],6,FALSE)</f>
        <v>0</v>
      </c>
      <c r="I21" s="29"/>
      <c r="J21" s="106"/>
      <c r="K21" s="104"/>
      <c r="L21" s="104"/>
      <c r="M21" s="91" t="str">
        <f>VLOOKUP(N21,Table1[],8,FALSE)</f>
        <v>1 point</v>
      </c>
      <c r="N21" s="92" t="s">
        <v>175</v>
      </c>
      <c r="O21" s="92" t="s">
        <v>176</v>
      </c>
      <c r="P21" s="10">
        <f>VLOOKUP(N21,Table1[],6,FALSE)</f>
        <v>0</v>
      </c>
      <c r="Q21" s="29"/>
      <c r="R21" s="107"/>
      <c r="S21" s="104"/>
      <c r="T21" s="104"/>
      <c r="U21" s="91" t="str">
        <f>VLOOKUP(V21,Table1[],8,FALSE)</f>
        <v>1 point</v>
      </c>
      <c r="V21" s="108" t="s">
        <v>100</v>
      </c>
      <c r="W21" s="108" t="s">
        <v>101</v>
      </c>
      <c r="X21" s="11">
        <f>VLOOKUP(V21,Table1[],6,FALSE)</f>
        <v>0</v>
      </c>
    </row>
    <row r="22" spans="2:24" ht="18" customHeight="1">
      <c r="B22" s="93">
        <v>1</v>
      </c>
      <c r="C22" s="90"/>
      <c r="D22" s="90"/>
      <c r="E22" s="91" t="str">
        <f>VLOOKUP(F22,Table1[],8,FALSE)</f>
        <v>1 point</v>
      </c>
      <c r="F22" s="92" t="s">
        <v>102</v>
      </c>
      <c r="G22" s="92" t="s">
        <v>103</v>
      </c>
      <c r="H22" s="10">
        <f>VLOOKUP(F22,Table1[],6,FALSE)</f>
        <v>0</v>
      </c>
      <c r="I22" s="29"/>
      <c r="J22" s="106"/>
      <c r="K22" s="104"/>
      <c r="L22" s="104"/>
      <c r="M22" s="91" t="str">
        <f>VLOOKUP(N22,Table1[],8,FALSE)</f>
        <v>1 point</v>
      </c>
      <c r="N22" s="92" t="s">
        <v>181</v>
      </c>
      <c r="O22" s="92" t="s">
        <v>182</v>
      </c>
      <c r="P22" s="10">
        <f>VLOOKUP(N22,Table1[],6,FALSE)</f>
        <v>0</v>
      </c>
      <c r="Q22" s="29"/>
      <c r="R22" s="107"/>
      <c r="S22" s="104"/>
      <c r="T22" s="104"/>
      <c r="U22" s="91" t="str">
        <f>VLOOKUP(V22,Table1[],8,FALSE)</f>
        <v>1 point</v>
      </c>
      <c r="V22" s="108" t="s">
        <v>106</v>
      </c>
      <c r="W22" s="108" t="s">
        <v>107</v>
      </c>
      <c r="X22" s="11">
        <f>VLOOKUP(V22,Table1[],6,FALSE)</f>
        <v>0</v>
      </c>
    </row>
    <row r="23" spans="2:24" ht="18" customHeight="1">
      <c r="B23" s="93">
        <v>1</v>
      </c>
      <c r="C23" s="90"/>
      <c r="D23" s="90"/>
      <c r="E23" s="91" t="str">
        <f>VLOOKUP(F23,Table1[],8,FALSE)</f>
        <v>1 point</v>
      </c>
      <c r="F23" s="92" t="s">
        <v>108</v>
      </c>
      <c r="G23" s="92" t="s">
        <v>109</v>
      </c>
      <c r="H23" s="10">
        <f>VLOOKUP(F23,Table1[],6,FALSE)</f>
        <v>0</v>
      </c>
      <c r="I23" s="29"/>
      <c r="J23" s="106"/>
      <c r="K23" s="104"/>
      <c r="L23" s="104"/>
      <c r="M23" s="91" t="str">
        <f>VLOOKUP(N23,Table1[],8,FALSE)</f>
        <v>1 point</v>
      </c>
      <c r="N23" s="92" t="s">
        <v>187</v>
      </c>
      <c r="O23" s="92" t="s">
        <v>188</v>
      </c>
      <c r="P23" s="10">
        <f>VLOOKUP(N23,Table1[],6,FALSE)</f>
        <v>0</v>
      </c>
      <c r="Q23" s="29"/>
      <c r="R23" s="107"/>
      <c r="S23" s="104"/>
      <c r="T23" s="104"/>
      <c r="U23" s="91" t="str">
        <f>VLOOKUP(V23,Table1[],8,FALSE)</f>
        <v>1 point</v>
      </c>
      <c r="V23" s="108" t="s">
        <v>112</v>
      </c>
      <c r="W23" s="108" t="s">
        <v>113</v>
      </c>
      <c r="X23" s="11">
        <f>VLOOKUP(V23,Table1[],6,FALSE)</f>
        <v>0</v>
      </c>
    </row>
    <row r="24" spans="2:24" ht="18" customHeight="1">
      <c r="B24" s="93">
        <v>1</v>
      </c>
      <c r="C24" s="90"/>
      <c r="D24" s="90"/>
      <c r="E24" s="91" t="str">
        <f>VLOOKUP(F24,Table1[],8,FALSE)</f>
        <v>1 point</v>
      </c>
      <c r="F24" s="92" t="s">
        <v>114</v>
      </c>
      <c r="G24" s="92" t="s">
        <v>115</v>
      </c>
      <c r="H24" s="10">
        <f>VLOOKUP(F24,Table1[],6,FALSE)</f>
        <v>0</v>
      </c>
      <c r="I24" s="29"/>
      <c r="J24" s="106"/>
      <c r="K24" s="104"/>
      <c r="L24" s="104"/>
      <c r="M24" s="91" t="str">
        <f>VLOOKUP(N24,Table1[],8,FALSE)</f>
        <v>1 point</v>
      </c>
      <c r="N24" s="92" t="s">
        <v>193</v>
      </c>
      <c r="O24" s="92" t="s">
        <v>194</v>
      </c>
      <c r="P24" s="10">
        <f>VLOOKUP(N24,Table1[],6,FALSE)</f>
        <v>0</v>
      </c>
      <c r="Q24" s="29"/>
      <c r="R24" s="107"/>
      <c r="S24" s="104"/>
      <c r="T24" s="104"/>
      <c r="U24" s="91" t="str">
        <f>VLOOKUP(V24,Table1[],8,FALSE)</f>
        <v>1 point</v>
      </c>
      <c r="V24" s="108" t="s">
        <v>118</v>
      </c>
      <c r="W24" s="108" t="s">
        <v>119</v>
      </c>
      <c r="X24" s="11">
        <f>VLOOKUP(V24,Table1[],6,FALSE)</f>
        <v>0</v>
      </c>
    </row>
    <row r="25" spans="2:24" ht="18" customHeight="1">
      <c r="B25" s="93">
        <v>1</v>
      </c>
      <c r="C25" s="90"/>
      <c r="D25" s="90"/>
      <c r="E25" s="91" t="str">
        <f>VLOOKUP(F25,Table1[],8,FALSE)</f>
        <v>1 point</v>
      </c>
      <c r="F25" s="92" t="s">
        <v>120</v>
      </c>
      <c r="G25" s="92" t="s">
        <v>121</v>
      </c>
      <c r="H25" s="10">
        <f>VLOOKUP(F25,Table1[],6,FALSE)</f>
        <v>0</v>
      </c>
      <c r="I25" s="29"/>
      <c r="J25" s="106"/>
      <c r="K25" s="104"/>
      <c r="L25" s="104"/>
      <c r="M25" s="91" t="str">
        <f>VLOOKUP(N25,Table1[],8,FALSE)</f>
        <v>1 point</v>
      </c>
      <c r="N25" s="92" t="s">
        <v>508</v>
      </c>
      <c r="O25" s="92" t="s">
        <v>199</v>
      </c>
      <c r="P25" s="10">
        <f>VLOOKUP(N25,Table1[],6,FALSE)</f>
        <v>0</v>
      </c>
      <c r="Q25" s="29"/>
      <c r="R25" s="107"/>
      <c r="S25" s="104"/>
      <c r="T25" s="104"/>
      <c r="U25" s="91" t="str">
        <f>VLOOKUP(V25,Table1[],8,FALSE)</f>
        <v>1 point</v>
      </c>
      <c r="V25" s="108" t="s">
        <v>124</v>
      </c>
      <c r="W25" s="108" t="s">
        <v>125</v>
      </c>
      <c r="X25" s="11">
        <f>VLOOKUP(V25,Table1[],6,FALSE)</f>
        <v>0</v>
      </c>
    </row>
    <row r="26" spans="2:24" ht="18" customHeight="1">
      <c r="B26" s="93">
        <v>1</v>
      </c>
      <c r="C26" s="90"/>
      <c r="D26" s="90"/>
      <c r="E26" s="91" t="str">
        <f>VLOOKUP(F26,Table1[],8,FALSE)</f>
        <v>1 point</v>
      </c>
      <c r="F26" s="92" t="s">
        <v>126</v>
      </c>
      <c r="G26" s="92" t="s">
        <v>127</v>
      </c>
      <c r="H26" s="10">
        <f>VLOOKUP(F26,Table1[],6,FALSE)</f>
        <v>0</v>
      </c>
      <c r="I26" s="29"/>
      <c r="J26" s="106"/>
      <c r="K26" s="104"/>
      <c r="L26" s="104"/>
      <c r="M26" s="91" t="str">
        <f>VLOOKUP(N26,Table1[],8,FALSE)</f>
        <v>1 point</v>
      </c>
      <c r="N26" s="92" t="s">
        <v>509</v>
      </c>
      <c r="O26" s="92" t="s">
        <v>204</v>
      </c>
      <c r="P26" s="10">
        <f>VLOOKUP(N26,Table1[],6,FALSE)</f>
        <v>0</v>
      </c>
      <c r="Q26" s="29"/>
      <c r="R26" s="29"/>
      <c r="S26" s="29"/>
      <c r="T26" s="29"/>
      <c r="U26" s="29"/>
      <c r="V26" s="29"/>
      <c r="W26" s="29"/>
      <c r="X26" s="38"/>
    </row>
    <row r="27" spans="2:24" ht="18" customHeight="1">
      <c r="B27" s="93">
        <v>1</v>
      </c>
      <c r="C27" s="90"/>
      <c r="D27" s="90"/>
      <c r="E27" s="91" t="str">
        <f>VLOOKUP(F27,Table1[],8,FALSE)</f>
        <v>1 point</v>
      </c>
      <c r="F27" s="92" t="s">
        <v>130</v>
      </c>
      <c r="G27" s="92" t="s">
        <v>131</v>
      </c>
      <c r="H27" s="10">
        <f>VLOOKUP(F27,Table1[],6,FALSE)</f>
        <v>0</v>
      </c>
      <c r="I27" s="29"/>
      <c r="J27" s="106"/>
      <c r="K27" s="104"/>
      <c r="L27" s="104"/>
      <c r="M27" s="91" t="str">
        <f>VLOOKUP(N27,Table1[],8,FALSE)</f>
        <v>1 point</v>
      </c>
      <c r="N27" s="92" t="s">
        <v>510</v>
      </c>
      <c r="O27" s="92" t="s">
        <v>209</v>
      </c>
      <c r="P27" s="10">
        <f>VLOOKUP(N27,Table1[],6,FALSE)</f>
        <v>0</v>
      </c>
      <c r="Q27" s="29"/>
      <c r="R27" s="32" t="s">
        <v>134</v>
      </c>
      <c r="S27" s="32"/>
      <c r="T27" s="32"/>
      <c r="U27" s="32"/>
      <c r="V27" s="32"/>
      <c r="W27" s="32"/>
      <c r="X27" s="33" t="str">
        <f>SUM(R29:R61)&amp;" POINTS"</f>
        <v>0 POINTS</v>
      </c>
    </row>
    <row r="28" spans="2:24" ht="18" customHeight="1">
      <c r="B28" s="93">
        <v>1</v>
      </c>
      <c r="C28" s="90"/>
      <c r="D28" s="90"/>
      <c r="E28" s="91" t="str">
        <f>VLOOKUP(F28,Table1[],8,FALSE)</f>
        <v>1 point</v>
      </c>
      <c r="F28" s="92" t="s">
        <v>135</v>
      </c>
      <c r="G28" s="92" t="s">
        <v>136</v>
      </c>
      <c r="H28" s="10">
        <f>VLOOKUP(F28,Table1[],6,FALSE)</f>
        <v>0</v>
      </c>
      <c r="I28" s="29"/>
      <c r="J28" s="29"/>
      <c r="K28" s="29"/>
      <c r="L28" s="29"/>
      <c r="M28" s="39"/>
      <c r="N28" s="29"/>
      <c r="O28" s="29"/>
      <c r="P28" s="29"/>
      <c r="Q28" s="29"/>
      <c r="R28" s="35" t="s">
        <v>3</v>
      </c>
      <c r="S28" s="35" t="s">
        <v>4</v>
      </c>
      <c r="T28" s="35" t="s">
        <v>566</v>
      </c>
      <c r="U28" s="35" t="s">
        <v>5</v>
      </c>
      <c r="V28" s="36" t="s">
        <v>6</v>
      </c>
      <c r="W28" s="36" t="s">
        <v>7</v>
      </c>
      <c r="X28" s="37"/>
    </row>
    <row r="29" spans="2:24" ht="18" customHeight="1">
      <c r="B29" s="93">
        <v>1</v>
      </c>
      <c r="C29" s="90"/>
      <c r="D29" s="90"/>
      <c r="E29" s="91" t="str">
        <f>VLOOKUP(F29,Table1[],8,FALSE)</f>
        <v>1 point</v>
      </c>
      <c r="F29" s="92" t="s">
        <v>139</v>
      </c>
      <c r="G29" s="92" t="s">
        <v>140</v>
      </c>
      <c r="H29" s="10">
        <f>VLOOKUP(F29,Table1[],6,FALSE)</f>
        <v>0</v>
      </c>
      <c r="I29" s="29"/>
      <c r="J29" s="40" t="s">
        <v>218</v>
      </c>
      <c r="K29" s="40"/>
      <c r="L29" s="40"/>
      <c r="M29" s="40"/>
      <c r="N29" s="40"/>
      <c r="O29" s="87"/>
      <c r="P29" s="41" t="str">
        <f>SUM(J31:J45)&amp;" POINTS"</f>
        <v>0 POINTS</v>
      </c>
      <c r="Q29" s="29"/>
      <c r="R29" s="109" t="s">
        <v>3</v>
      </c>
      <c r="S29" s="104"/>
      <c r="T29" s="104"/>
      <c r="U29" s="91" t="str">
        <f>VLOOKUP(V29,Table1[],8,FALSE)</f>
        <v>Required</v>
      </c>
      <c r="V29" s="108" t="s">
        <v>143</v>
      </c>
      <c r="W29" s="108" t="s">
        <v>144</v>
      </c>
      <c r="X29" s="11">
        <f>VLOOKUP(V29,Table1[],6,FALSE)</f>
        <v>0</v>
      </c>
    </row>
    <row r="30" spans="2:24" ht="18" customHeight="1">
      <c r="B30" s="93">
        <v>1</v>
      </c>
      <c r="C30" s="90"/>
      <c r="D30" s="90"/>
      <c r="E30" s="91" t="str">
        <f>VLOOKUP(F30,Table1[],8,FALSE)</f>
        <v>1 point</v>
      </c>
      <c r="F30" s="92" t="s">
        <v>145</v>
      </c>
      <c r="G30" s="92" t="s">
        <v>146</v>
      </c>
      <c r="H30" s="10">
        <f>VLOOKUP(F30,Table1[],6,FALSE)</f>
        <v>0</v>
      </c>
      <c r="I30" s="29"/>
      <c r="J30" s="35" t="s">
        <v>3</v>
      </c>
      <c r="K30" s="35" t="s">
        <v>4</v>
      </c>
      <c r="L30" s="35" t="s">
        <v>566</v>
      </c>
      <c r="M30" s="35" t="s">
        <v>5</v>
      </c>
      <c r="N30" s="36" t="s">
        <v>6</v>
      </c>
      <c r="O30" s="36" t="s">
        <v>7</v>
      </c>
      <c r="P30" s="36"/>
      <c r="Q30" s="29"/>
      <c r="R30" s="109" t="s">
        <v>3</v>
      </c>
      <c r="S30" s="104"/>
      <c r="T30" s="104"/>
      <c r="U30" s="91" t="str">
        <f>VLOOKUP(V30,Table1[],8,FALSE)</f>
        <v>Required</v>
      </c>
      <c r="V30" s="108" t="s">
        <v>149</v>
      </c>
      <c r="W30" s="108" t="s">
        <v>150</v>
      </c>
      <c r="X30" s="11">
        <f>VLOOKUP(V30,Table1[],6,FALSE)</f>
        <v>0</v>
      </c>
    </row>
    <row r="31" spans="2:24" ht="18" customHeight="1">
      <c r="B31" s="42"/>
      <c r="C31" s="29"/>
      <c r="D31" s="29"/>
      <c r="E31" s="39"/>
      <c r="F31" s="29"/>
      <c r="G31" s="29"/>
      <c r="H31" s="29"/>
      <c r="I31" s="29"/>
      <c r="J31" s="109" t="s">
        <v>3</v>
      </c>
      <c r="K31" s="104"/>
      <c r="L31" s="104"/>
      <c r="M31" s="91" t="s">
        <v>8</v>
      </c>
      <c r="N31" s="92" t="s">
        <v>227</v>
      </c>
      <c r="O31" s="92" t="s">
        <v>228</v>
      </c>
      <c r="P31" s="10">
        <f>VLOOKUP(N31,Table1[],6,FALSE)</f>
        <v>0</v>
      </c>
      <c r="Q31" s="29"/>
      <c r="R31" s="109" t="s">
        <v>3</v>
      </c>
      <c r="S31" s="104"/>
      <c r="T31" s="104"/>
      <c r="U31" s="91" t="str">
        <f>VLOOKUP(V31,Table1[],8,FALSE)</f>
        <v>Required</v>
      </c>
      <c r="V31" s="108" t="s">
        <v>153</v>
      </c>
      <c r="W31" s="108" t="s">
        <v>154</v>
      </c>
      <c r="X31" s="11">
        <f>VLOOKUP(V31,Table1[],6,FALSE)</f>
        <v>0</v>
      </c>
    </row>
    <row r="32" spans="2:24" ht="18" customHeight="1">
      <c r="B32" s="42"/>
      <c r="C32" s="29"/>
      <c r="D32" s="29"/>
      <c r="E32" s="29"/>
      <c r="F32" s="29"/>
      <c r="G32" s="29"/>
      <c r="H32" s="29"/>
      <c r="I32" s="29"/>
      <c r="J32" s="109" t="s">
        <v>3</v>
      </c>
      <c r="K32" s="104"/>
      <c r="L32" s="104"/>
      <c r="M32" s="91" t="s">
        <v>8</v>
      </c>
      <c r="N32" s="92" t="s">
        <v>233</v>
      </c>
      <c r="O32" s="92" t="s">
        <v>234</v>
      </c>
      <c r="P32" s="10">
        <f>VLOOKUP(N32,Table1[],6,FALSE)</f>
        <v>0</v>
      </c>
      <c r="Q32" s="29"/>
      <c r="R32" s="109" t="s">
        <v>3</v>
      </c>
      <c r="S32" s="104"/>
      <c r="T32" s="104"/>
      <c r="U32" s="91" t="str">
        <f>VLOOKUP(V32,Table1[],8,FALSE)</f>
        <v>Required</v>
      </c>
      <c r="V32" s="108" t="s">
        <v>157</v>
      </c>
      <c r="W32" s="108" t="s">
        <v>158</v>
      </c>
      <c r="X32" s="11">
        <f>VLOOKUP(V32,Table1[],6,FALSE)</f>
        <v>0</v>
      </c>
    </row>
    <row r="33" spans="2:24" ht="18" customHeight="1">
      <c r="B33" s="43" t="s">
        <v>159</v>
      </c>
      <c r="C33" s="44"/>
      <c r="D33" s="44"/>
      <c r="E33" s="86"/>
      <c r="F33" s="86"/>
      <c r="G33" s="45"/>
      <c r="H33" s="45" t="str">
        <f>SUM(B35:B50) &amp; " POINTS"</f>
        <v>13 POINTS</v>
      </c>
      <c r="I33" s="29"/>
      <c r="J33" s="106"/>
      <c r="K33" s="104"/>
      <c r="L33" s="104"/>
      <c r="M33" s="94" t="s">
        <v>23</v>
      </c>
      <c r="N33" s="92" t="s">
        <v>239</v>
      </c>
      <c r="O33" s="92" t="s">
        <v>240</v>
      </c>
      <c r="P33" s="10">
        <f>VLOOKUP(N33,Table1[],6,FALSE)</f>
        <v>2</v>
      </c>
      <c r="Q33" s="29"/>
      <c r="R33" s="109" t="s">
        <v>3</v>
      </c>
      <c r="S33" s="104"/>
      <c r="T33" s="104"/>
      <c r="U33" s="91" t="str">
        <f>VLOOKUP(V33,Table1[],8,FALSE)</f>
        <v>Required</v>
      </c>
      <c r="V33" s="108" t="s">
        <v>162</v>
      </c>
      <c r="W33" s="108" t="s">
        <v>163</v>
      </c>
      <c r="X33" s="11">
        <f>VLOOKUP(V33,Table1[],6,FALSE)</f>
        <v>0</v>
      </c>
    </row>
    <row r="34" spans="2:24" ht="18" customHeight="1">
      <c r="B34" s="34" t="s">
        <v>3</v>
      </c>
      <c r="C34" s="35" t="s">
        <v>4</v>
      </c>
      <c r="D34" s="35" t="s">
        <v>566</v>
      </c>
      <c r="E34" s="35" t="s">
        <v>5</v>
      </c>
      <c r="F34" s="36" t="s">
        <v>6</v>
      </c>
      <c r="G34" s="36" t="s">
        <v>7</v>
      </c>
      <c r="H34" s="36"/>
      <c r="I34" s="29"/>
      <c r="J34" s="106"/>
      <c r="K34" s="104"/>
      <c r="L34" s="104"/>
      <c r="M34" s="94" t="s">
        <v>30</v>
      </c>
      <c r="N34" s="92" t="s">
        <v>245</v>
      </c>
      <c r="O34" s="92" t="s">
        <v>246</v>
      </c>
      <c r="P34" s="10">
        <f>VLOOKUP(N34,Table1[],6,FALSE)</f>
        <v>1</v>
      </c>
      <c r="Q34" s="29"/>
      <c r="R34" s="109" t="s">
        <v>3</v>
      </c>
      <c r="S34" s="104"/>
      <c r="T34" s="104"/>
      <c r="U34" s="91" t="str">
        <f>VLOOKUP(V34,Table1[],8,FALSE)</f>
        <v>Required</v>
      </c>
      <c r="V34" s="108" t="s">
        <v>162</v>
      </c>
      <c r="W34" s="108" t="s">
        <v>166</v>
      </c>
      <c r="X34" s="11">
        <f>VLOOKUP(V34,Table1[],6,FALSE)</f>
        <v>0</v>
      </c>
    </row>
    <row r="35" spans="2:24" ht="18" customHeight="1">
      <c r="B35" s="89" t="s">
        <v>3</v>
      </c>
      <c r="C35" s="90"/>
      <c r="D35" s="90"/>
      <c r="E35" s="91" t="str">
        <f>VLOOKUP(F35,Table1[],8,FALSE)</f>
        <v>Required</v>
      </c>
      <c r="F35" s="92" t="s">
        <v>167</v>
      </c>
      <c r="G35" s="92" t="s">
        <v>168</v>
      </c>
      <c r="H35" s="10">
        <f>VLOOKUP(F35,Table1[],6,FALSE)</f>
        <v>0</v>
      </c>
      <c r="I35" s="29"/>
      <c r="J35" s="106"/>
      <c r="K35" s="104"/>
      <c r="L35" s="104"/>
      <c r="M35" s="91" t="s">
        <v>33</v>
      </c>
      <c r="N35" s="92" t="s">
        <v>250</v>
      </c>
      <c r="O35" s="92" t="s">
        <v>251</v>
      </c>
      <c r="P35" s="10">
        <f>VLOOKUP(N35,Table1[],6,FALSE)</f>
        <v>0</v>
      </c>
      <c r="Q35" s="29"/>
      <c r="R35" s="107"/>
      <c r="S35" s="104"/>
      <c r="T35" s="104"/>
      <c r="U35" s="91" t="str">
        <f>VLOOKUP(V35,Table1[],8,FALSE)</f>
        <v>1 point</v>
      </c>
      <c r="V35" s="108" t="s">
        <v>171</v>
      </c>
      <c r="W35" s="108" t="s">
        <v>172</v>
      </c>
      <c r="X35" s="11">
        <f>VLOOKUP(V35,Table1[],6,FALSE)</f>
        <v>0</v>
      </c>
    </row>
    <row r="36" spans="2:24" ht="18" customHeight="1">
      <c r="B36" s="89" t="s">
        <v>3</v>
      </c>
      <c r="C36" s="90"/>
      <c r="D36" s="90"/>
      <c r="E36" s="91" t="str">
        <f>VLOOKUP(F36,Table1[],8,FALSE)</f>
        <v>Required</v>
      </c>
      <c r="F36" s="92" t="s">
        <v>173</v>
      </c>
      <c r="G36" s="92" t="s">
        <v>174</v>
      </c>
      <c r="H36" s="10">
        <f>VLOOKUP(F36,Table1[],6,FALSE)</f>
        <v>0</v>
      </c>
      <c r="I36" s="29"/>
      <c r="J36" s="106"/>
      <c r="K36" s="104"/>
      <c r="L36" s="104"/>
      <c r="M36" s="91" t="s">
        <v>33</v>
      </c>
      <c r="N36" s="92" t="s">
        <v>255</v>
      </c>
      <c r="O36" s="92" t="s">
        <v>256</v>
      </c>
      <c r="P36" s="10">
        <f>VLOOKUP(N36,Table1[],6,FALSE)</f>
        <v>0</v>
      </c>
      <c r="Q36" s="29"/>
      <c r="R36" s="107"/>
      <c r="S36" s="104"/>
      <c r="T36" s="104"/>
      <c r="U36" s="91" t="str">
        <f>VLOOKUP(V36,Table1[],8,FALSE)</f>
        <v>1 point</v>
      </c>
      <c r="V36" s="108" t="s">
        <v>177</v>
      </c>
      <c r="W36" s="108" t="s">
        <v>178</v>
      </c>
      <c r="X36" s="11">
        <f>VLOOKUP(V36,Table1[],6,FALSE)</f>
        <v>0</v>
      </c>
    </row>
    <row r="37" spans="2:24" ht="18" customHeight="1">
      <c r="B37" s="89" t="s">
        <v>3</v>
      </c>
      <c r="C37" s="90"/>
      <c r="D37" s="90"/>
      <c r="E37" s="91" t="str">
        <f>VLOOKUP(F37,Table1[],8,FALSE)</f>
        <v>Required</v>
      </c>
      <c r="F37" s="92" t="s">
        <v>179</v>
      </c>
      <c r="G37" s="92" t="s">
        <v>180</v>
      </c>
      <c r="H37" s="10">
        <f>VLOOKUP(F37,Table1[],6,FALSE)</f>
        <v>0</v>
      </c>
      <c r="I37" s="29"/>
      <c r="J37" s="106"/>
      <c r="K37" s="104"/>
      <c r="L37" s="104"/>
      <c r="M37" s="91" t="s">
        <v>33</v>
      </c>
      <c r="N37" s="92" t="s">
        <v>259</v>
      </c>
      <c r="O37" s="92" t="s">
        <v>260</v>
      </c>
      <c r="P37" s="10">
        <f>VLOOKUP(N37,Table1[],6,FALSE)</f>
        <v>0</v>
      </c>
      <c r="Q37" s="29"/>
      <c r="R37" s="107"/>
      <c r="S37" s="104"/>
      <c r="T37" s="104"/>
      <c r="U37" s="91" t="str">
        <f>VLOOKUP(V37,Table1[],8,FALSE)</f>
        <v>1 point</v>
      </c>
      <c r="V37" s="108" t="s">
        <v>183</v>
      </c>
      <c r="W37" s="108" t="s">
        <v>184</v>
      </c>
      <c r="X37" s="11">
        <f>VLOOKUP(V37,Table1[],6,FALSE)</f>
        <v>0</v>
      </c>
    </row>
    <row r="38" spans="2:24" ht="18" customHeight="1">
      <c r="B38" s="89" t="s">
        <v>3</v>
      </c>
      <c r="C38" s="90"/>
      <c r="D38" s="90"/>
      <c r="E38" s="91" t="str">
        <f>VLOOKUP(F38,Table1[],8,FALSE)</f>
        <v>Required</v>
      </c>
      <c r="F38" s="92" t="s">
        <v>185</v>
      </c>
      <c r="G38" s="92" t="s">
        <v>186</v>
      </c>
      <c r="H38" s="10">
        <f>VLOOKUP(F38,Table1[],6,FALSE)</f>
        <v>0</v>
      </c>
      <c r="I38" s="29"/>
      <c r="J38" s="106"/>
      <c r="K38" s="104"/>
      <c r="L38" s="104"/>
      <c r="M38" s="91" t="s">
        <v>33</v>
      </c>
      <c r="N38" s="92" t="s">
        <v>264</v>
      </c>
      <c r="O38" s="92" t="s">
        <v>265</v>
      </c>
      <c r="P38" s="10">
        <f>VLOOKUP(N38,Table1[],6,FALSE)</f>
        <v>0</v>
      </c>
      <c r="Q38" s="29"/>
      <c r="R38" s="107"/>
      <c r="S38" s="104"/>
      <c r="T38" s="104"/>
      <c r="U38" s="91" t="str">
        <f>VLOOKUP(V38,Table1[],8,FALSE)</f>
        <v>1 point</v>
      </c>
      <c r="V38" s="108" t="s">
        <v>189</v>
      </c>
      <c r="W38" s="108" t="s">
        <v>190</v>
      </c>
      <c r="X38" s="11">
        <f>VLOOKUP(V38,Table1[],6,FALSE)</f>
        <v>0</v>
      </c>
    </row>
    <row r="39" spans="2:24" ht="18" customHeight="1">
      <c r="B39" s="89" t="s">
        <v>3</v>
      </c>
      <c r="C39" s="90"/>
      <c r="D39" s="90"/>
      <c r="E39" s="91" t="str">
        <f>VLOOKUP(F39,Table1[],8,FALSE)</f>
        <v>Required</v>
      </c>
      <c r="F39" s="92" t="s">
        <v>191</v>
      </c>
      <c r="G39" s="92" t="s">
        <v>192</v>
      </c>
      <c r="H39" s="10">
        <f>VLOOKUP(F39,Table1[],6,FALSE)</f>
        <v>0</v>
      </c>
      <c r="I39" s="29"/>
      <c r="J39" s="106"/>
      <c r="K39" s="104"/>
      <c r="L39" s="104"/>
      <c r="M39" s="91" t="s">
        <v>33</v>
      </c>
      <c r="N39" s="92" t="s">
        <v>268</v>
      </c>
      <c r="O39" s="92" t="s">
        <v>269</v>
      </c>
      <c r="P39" s="10">
        <f>VLOOKUP(N39,Table1[],6,FALSE)</f>
        <v>0</v>
      </c>
      <c r="Q39" s="29"/>
      <c r="R39" s="107"/>
      <c r="S39" s="104"/>
      <c r="T39" s="104"/>
      <c r="U39" s="91" t="str">
        <f>VLOOKUP(V39,Table1[],8,FALSE)</f>
        <v>2 points</v>
      </c>
      <c r="V39" s="108" t="s">
        <v>195</v>
      </c>
      <c r="W39" s="108" t="s">
        <v>196</v>
      </c>
      <c r="X39" s="11">
        <f>VLOOKUP(V39,Table1[],6,FALSE)</f>
        <v>0</v>
      </c>
    </row>
    <row r="40" spans="2:24" ht="18" customHeight="1">
      <c r="B40" s="93">
        <v>1</v>
      </c>
      <c r="C40" s="90"/>
      <c r="D40" s="90"/>
      <c r="E40" s="91" t="str">
        <f>VLOOKUP(F40,Table1[],8,FALSE)</f>
        <v>1 point</v>
      </c>
      <c r="F40" s="92" t="s">
        <v>197</v>
      </c>
      <c r="G40" s="92" t="s">
        <v>198</v>
      </c>
      <c r="H40" s="10">
        <f>VLOOKUP(F40,Table1[],6,FALSE)</f>
        <v>0</v>
      </c>
      <c r="I40" s="29"/>
      <c r="J40" s="106"/>
      <c r="K40" s="104"/>
      <c r="L40" s="104"/>
      <c r="M40" s="91" t="s">
        <v>33</v>
      </c>
      <c r="N40" s="92" t="s">
        <v>274</v>
      </c>
      <c r="O40" s="92" t="s">
        <v>275</v>
      </c>
      <c r="P40" s="10">
        <f>VLOOKUP(N40,Table1[],6,FALSE)</f>
        <v>0</v>
      </c>
      <c r="Q40" s="29"/>
      <c r="R40" s="107"/>
      <c r="S40" s="104"/>
      <c r="T40" s="104"/>
      <c r="U40" s="91" t="str">
        <f>VLOOKUP(V40,Table1[],8,FALSE)</f>
        <v>1 point</v>
      </c>
      <c r="V40" s="108" t="s">
        <v>200</v>
      </c>
      <c r="W40" s="108" t="s">
        <v>201</v>
      </c>
      <c r="X40" s="11">
        <f>VLOOKUP(V40,Table1[],6,FALSE)</f>
        <v>0</v>
      </c>
    </row>
    <row r="41" spans="2:24" ht="18" customHeight="1">
      <c r="B41" s="93">
        <v>1</v>
      </c>
      <c r="C41" s="90"/>
      <c r="D41" s="90"/>
      <c r="E41" s="91" t="str">
        <f>VLOOKUP(F41,Table1[],8,FALSE)</f>
        <v>2 points</v>
      </c>
      <c r="F41" s="92" t="s">
        <v>202</v>
      </c>
      <c r="G41" s="92" t="s">
        <v>203</v>
      </c>
      <c r="H41" s="10">
        <f>VLOOKUP(F41,Table1[],6,FALSE)</f>
        <v>0</v>
      </c>
      <c r="I41" s="29"/>
      <c r="J41" s="106"/>
      <c r="K41" s="104"/>
      <c r="L41" s="104"/>
      <c r="M41" s="91" t="s">
        <v>33</v>
      </c>
      <c r="N41" s="92" t="s">
        <v>280</v>
      </c>
      <c r="O41" s="92" t="s">
        <v>281</v>
      </c>
      <c r="P41" s="10">
        <f>VLOOKUP(N41,Table1[],6,FALSE)</f>
        <v>0</v>
      </c>
      <c r="Q41" s="29"/>
      <c r="R41" s="107"/>
      <c r="S41" s="104"/>
      <c r="T41" s="104"/>
      <c r="U41" s="91" t="str">
        <f>VLOOKUP(V41,Table1[],8,FALSE)</f>
        <v>1 point</v>
      </c>
      <c r="V41" s="108" t="s">
        <v>205</v>
      </c>
      <c r="W41" s="108" t="s">
        <v>206</v>
      </c>
      <c r="X41" s="11">
        <f>VLOOKUP(V41,Table1[],6,FALSE)</f>
        <v>0</v>
      </c>
    </row>
    <row r="42" spans="2:24" ht="18" customHeight="1">
      <c r="B42" s="93">
        <v>1</v>
      </c>
      <c r="C42" s="90"/>
      <c r="D42" s="90"/>
      <c r="E42" s="91" t="str">
        <f>VLOOKUP(F42,Table1[],8,FALSE)</f>
        <v>1 point</v>
      </c>
      <c r="F42" s="92" t="s">
        <v>207</v>
      </c>
      <c r="G42" s="92" t="s">
        <v>208</v>
      </c>
      <c r="H42" s="10">
        <f>VLOOKUP(F42,Table1[],6,FALSE)</f>
        <v>0</v>
      </c>
      <c r="I42" s="29"/>
      <c r="J42" s="106"/>
      <c r="K42" s="104"/>
      <c r="L42" s="104"/>
      <c r="M42" s="91" t="s">
        <v>33</v>
      </c>
      <c r="N42" s="92" t="s">
        <v>525</v>
      </c>
      <c r="O42" s="92" t="s">
        <v>285</v>
      </c>
      <c r="P42" s="10">
        <f>VLOOKUP(N42,Table1[],6,FALSE)</f>
        <v>0</v>
      </c>
      <c r="Q42" s="29"/>
      <c r="R42" s="107"/>
      <c r="S42" s="104"/>
      <c r="T42" s="104"/>
      <c r="U42" s="91" t="str">
        <f>VLOOKUP(V42,Table1[],8,FALSE)</f>
        <v>1 point</v>
      </c>
      <c r="V42" s="108" t="s">
        <v>210</v>
      </c>
      <c r="W42" s="108" t="s">
        <v>211</v>
      </c>
      <c r="X42" s="11">
        <f>VLOOKUP(V42,Table1[],6,FALSE)</f>
        <v>0</v>
      </c>
    </row>
    <row r="43" spans="2:24" ht="18" customHeight="1">
      <c r="B43" s="93">
        <v>1</v>
      </c>
      <c r="C43" s="90"/>
      <c r="D43" s="90"/>
      <c r="E43" s="91" t="str">
        <f>VLOOKUP(F43,Table1[],8,FALSE)</f>
        <v>1 point</v>
      </c>
      <c r="F43" s="92" t="s">
        <v>212</v>
      </c>
      <c r="G43" s="92" t="s">
        <v>213</v>
      </c>
      <c r="H43" s="10">
        <f>VLOOKUP(F43,Table1[],6,FALSE)</f>
        <v>0</v>
      </c>
      <c r="I43" s="29"/>
      <c r="J43" s="106"/>
      <c r="K43" s="104"/>
      <c r="L43" s="104"/>
      <c r="M43" s="91" t="s">
        <v>33</v>
      </c>
      <c r="N43" s="92" t="s">
        <v>526</v>
      </c>
      <c r="O43" s="92" t="s">
        <v>289</v>
      </c>
      <c r="P43" s="10">
        <f>VLOOKUP(N43,Table1[],6,FALSE)</f>
        <v>0</v>
      </c>
      <c r="Q43" s="29"/>
      <c r="R43" s="107"/>
      <c r="S43" s="104"/>
      <c r="T43" s="104"/>
      <c r="U43" s="91" t="str">
        <f>VLOOKUP(V43,Table1[],8,FALSE)</f>
        <v>1 point</v>
      </c>
      <c r="V43" s="108" t="s">
        <v>214</v>
      </c>
      <c r="W43" s="108" t="s">
        <v>215</v>
      </c>
      <c r="X43" s="11">
        <f>VLOOKUP(V43,Table1[],6,FALSE)</f>
        <v>0</v>
      </c>
    </row>
    <row r="44" spans="2:24" ht="18" customHeight="1">
      <c r="B44" s="93">
        <v>1</v>
      </c>
      <c r="C44" s="90"/>
      <c r="D44" s="90"/>
      <c r="E44" s="91" t="str">
        <f>VLOOKUP(F44,Table1[],8,FALSE)</f>
        <v>1 point</v>
      </c>
      <c r="F44" s="92" t="s">
        <v>216</v>
      </c>
      <c r="G44" s="92" t="s">
        <v>217</v>
      </c>
      <c r="H44" s="10">
        <f>VLOOKUP(F44,Table1[],6,FALSE)</f>
        <v>0</v>
      </c>
      <c r="I44" s="29"/>
      <c r="J44" s="106"/>
      <c r="K44" s="104"/>
      <c r="L44" s="104"/>
      <c r="M44" s="91" t="s">
        <v>33</v>
      </c>
      <c r="N44" s="92" t="s">
        <v>527</v>
      </c>
      <c r="O44" s="92" t="s">
        <v>293</v>
      </c>
      <c r="P44" s="10">
        <f>VLOOKUP(N44,Table1[],6,FALSE)</f>
        <v>0</v>
      </c>
      <c r="Q44" s="29"/>
      <c r="R44" s="107"/>
      <c r="S44" s="104"/>
      <c r="T44" s="104"/>
      <c r="U44" s="94" t="str">
        <f>VLOOKUP(V44,Table1[],8,FALSE)</f>
        <v>3 points</v>
      </c>
      <c r="V44" s="108" t="s">
        <v>219</v>
      </c>
      <c r="W44" s="108" t="s">
        <v>220</v>
      </c>
      <c r="X44" s="11">
        <f>VLOOKUP(V44,Table1[],6,FALSE)</f>
        <v>1</v>
      </c>
    </row>
    <row r="45" spans="2:24" ht="18" customHeight="1">
      <c r="B45" s="93">
        <v>1</v>
      </c>
      <c r="C45" s="90"/>
      <c r="D45" s="90"/>
      <c r="E45" s="91" t="str">
        <f>VLOOKUP(F45,Table1[],8,FALSE)</f>
        <v>1 point</v>
      </c>
      <c r="F45" s="92" t="s">
        <v>221</v>
      </c>
      <c r="G45" s="92" t="s">
        <v>222</v>
      </c>
      <c r="H45" s="10">
        <f>VLOOKUP(F45,Table1[],6,FALSE)</f>
        <v>0</v>
      </c>
      <c r="I45" s="29"/>
      <c r="J45" s="106"/>
      <c r="K45" s="104"/>
      <c r="L45" s="104"/>
      <c r="M45" s="91" t="s">
        <v>33</v>
      </c>
      <c r="N45" s="92" t="s">
        <v>528</v>
      </c>
      <c r="O45" s="92" t="s">
        <v>297</v>
      </c>
      <c r="P45" s="10">
        <f>VLOOKUP(N45,Table1[],6,FALSE)</f>
        <v>0</v>
      </c>
      <c r="Q45" s="29"/>
      <c r="R45" s="107"/>
      <c r="S45" s="104"/>
      <c r="T45" s="104"/>
      <c r="U45" s="91" t="str">
        <f>VLOOKUP(V45,Table1[],8,FALSE)</f>
        <v>1 point</v>
      </c>
      <c r="V45" s="108" t="s">
        <v>223</v>
      </c>
      <c r="W45" s="108" t="s">
        <v>224</v>
      </c>
      <c r="X45" s="11">
        <f>VLOOKUP(V45,Table1[],6,FALSE)</f>
        <v>0</v>
      </c>
    </row>
    <row r="46" spans="2:24" ht="18" customHeight="1">
      <c r="B46" s="93">
        <v>1</v>
      </c>
      <c r="C46" s="90"/>
      <c r="D46" s="90"/>
      <c r="E46" s="91" t="str">
        <f>VLOOKUP(F46,Table1[],8,FALSE)</f>
        <v>1 point</v>
      </c>
      <c r="F46" s="92" t="s">
        <v>225</v>
      </c>
      <c r="G46" s="92" t="s">
        <v>226</v>
      </c>
      <c r="H46" s="10">
        <f>VLOOKUP(F46,Table1[],6,FALSE)</f>
        <v>0</v>
      </c>
      <c r="I46" s="29"/>
      <c r="J46" s="29"/>
      <c r="K46" s="29"/>
      <c r="L46" s="29"/>
      <c r="M46" s="46"/>
      <c r="N46" s="29"/>
      <c r="O46" s="29"/>
      <c r="P46" s="29"/>
      <c r="Q46" s="29"/>
      <c r="R46" s="107"/>
      <c r="S46" s="104"/>
      <c r="T46" s="104"/>
      <c r="U46" s="91" t="str">
        <f>VLOOKUP(V46,Table1[],8,FALSE)</f>
        <v>2 points</v>
      </c>
      <c r="V46" s="108" t="s">
        <v>229</v>
      </c>
      <c r="W46" s="108" t="s">
        <v>230</v>
      </c>
      <c r="X46" s="11">
        <f>VLOOKUP(V46,Table1[],6,FALSE)</f>
        <v>0</v>
      </c>
    </row>
    <row r="47" spans="2:24" ht="18" customHeight="1">
      <c r="B47" s="93">
        <v>2</v>
      </c>
      <c r="C47" s="90"/>
      <c r="D47" s="90"/>
      <c r="E47" s="91" t="str">
        <f>VLOOKUP(F47,Table1[],8,FALSE)</f>
        <v>2 points</v>
      </c>
      <c r="F47" s="92" t="s">
        <v>231</v>
      </c>
      <c r="G47" s="92" t="s">
        <v>232</v>
      </c>
      <c r="H47" s="10">
        <f>VLOOKUP(F47,Table1[],6,FALSE)</f>
        <v>0</v>
      </c>
      <c r="I47" s="29"/>
      <c r="J47" s="47" t="s">
        <v>304</v>
      </c>
      <c r="K47" s="47"/>
      <c r="L47" s="47"/>
      <c r="M47" s="47"/>
      <c r="N47" s="47"/>
      <c r="O47" s="48"/>
      <c r="P47" s="48" t="str">
        <f>SUM(J49:J61)&amp;" POINTS"</f>
        <v>0 POINTS</v>
      </c>
      <c r="Q47" s="29"/>
      <c r="R47" s="107"/>
      <c r="S47" s="104"/>
      <c r="T47" s="104"/>
      <c r="U47" s="91" t="str">
        <f>VLOOKUP(V47,Table1[],8,FALSE)</f>
        <v>1 point</v>
      </c>
      <c r="V47" s="108" t="s">
        <v>235</v>
      </c>
      <c r="W47" s="108" t="s">
        <v>236</v>
      </c>
      <c r="X47" s="11">
        <f>VLOOKUP(V47,Table1[],6,FALSE)</f>
        <v>0</v>
      </c>
    </row>
    <row r="48" spans="2:24" ht="18" customHeight="1">
      <c r="B48" s="93">
        <v>1</v>
      </c>
      <c r="C48" s="90"/>
      <c r="D48" s="90"/>
      <c r="E48" s="91" t="str">
        <f>VLOOKUP(F48,Table1[],8,FALSE)</f>
        <v>1 point</v>
      </c>
      <c r="F48" s="92" t="s">
        <v>237</v>
      </c>
      <c r="G48" s="92" t="s">
        <v>238</v>
      </c>
      <c r="H48" s="10">
        <f>VLOOKUP(F48,Table1[],6,FALSE)</f>
        <v>0</v>
      </c>
      <c r="I48" s="29"/>
      <c r="J48" s="35" t="s">
        <v>3</v>
      </c>
      <c r="K48" s="35" t="s">
        <v>4</v>
      </c>
      <c r="L48" s="35" t="s">
        <v>566</v>
      </c>
      <c r="M48" s="35" t="s">
        <v>5</v>
      </c>
      <c r="N48" s="36" t="s">
        <v>6</v>
      </c>
      <c r="O48" s="36" t="s">
        <v>7</v>
      </c>
      <c r="P48" s="36"/>
      <c r="Q48" s="29"/>
      <c r="R48" s="107"/>
      <c r="S48" s="104"/>
      <c r="T48" s="104"/>
      <c r="U48" s="91" t="str">
        <f>VLOOKUP(V48,Table1[],8,FALSE)</f>
        <v>1 point</v>
      </c>
      <c r="V48" s="108" t="s">
        <v>241</v>
      </c>
      <c r="W48" s="108" t="s">
        <v>242</v>
      </c>
      <c r="X48" s="11">
        <f>VLOOKUP(V48,Table1[],6,FALSE)</f>
        <v>0</v>
      </c>
    </row>
    <row r="49" spans="2:24" ht="18" customHeight="1">
      <c r="B49" s="93">
        <v>1</v>
      </c>
      <c r="C49" s="90"/>
      <c r="D49" s="90"/>
      <c r="E49" s="91" t="str">
        <f>VLOOKUP(F49,Table1[],8,FALSE)</f>
        <v>1 point</v>
      </c>
      <c r="F49" s="92" t="s">
        <v>243</v>
      </c>
      <c r="G49" s="92" t="s">
        <v>244</v>
      </c>
      <c r="H49" s="10">
        <f>VLOOKUP(F49,Table1[],6,FALSE)</f>
        <v>0</v>
      </c>
      <c r="I49" s="29"/>
      <c r="J49" s="109" t="s">
        <v>3</v>
      </c>
      <c r="K49" s="104"/>
      <c r="L49" s="104"/>
      <c r="M49" s="91" t="str">
        <f>VLOOKUP(N49,Table1[],8,FALSE)</f>
        <v>Required</v>
      </c>
      <c r="N49" s="92" t="s">
        <v>310</v>
      </c>
      <c r="O49" s="92" t="s">
        <v>311</v>
      </c>
      <c r="P49" s="10">
        <f>VLOOKUP(N49,Table1[],6,FALSE)</f>
        <v>0</v>
      </c>
      <c r="Q49" s="29"/>
      <c r="R49" s="107"/>
      <c r="S49" s="104"/>
      <c r="T49" s="104"/>
      <c r="U49" s="91" t="str">
        <f>VLOOKUP(V49,Table1[],8,FALSE)</f>
        <v>1 point</v>
      </c>
      <c r="V49" s="108" t="s">
        <v>247</v>
      </c>
      <c r="W49" s="108" t="s">
        <v>248</v>
      </c>
      <c r="X49" s="11">
        <f>VLOOKUP(V49,Table1[],6,FALSE)</f>
        <v>0</v>
      </c>
    </row>
    <row r="50" spans="2:24" ht="18" customHeight="1">
      <c r="B50" s="93">
        <v>2</v>
      </c>
      <c r="C50" s="90"/>
      <c r="D50" s="90"/>
      <c r="E50" s="91" t="str">
        <f>VLOOKUP(F50,Table1[],8,FALSE)</f>
        <v>2 points</v>
      </c>
      <c r="F50" s="92" t="s">
        <v>511</v>
      </c>
      <c r="G50" s="92" t="s">
        <v>249</v>
      </c>
      <c r="H50" s="10">
        <f>VLOOKUP(F50,Table1[],6,FALSE)</f>
        <v>0</v>
      </c>
      <c r="I50" s="29"/>
      <c r="J50" s="109" t="s">
        <v>3</v>
      </c>
      <c r="K50" s="104"/>
      <c r="L50" s="104"/>
      <c r="M50" s="91" t="str">
        <f>VLOOKUP(N50,Table1[],8,FALSE)</f>
        <v>Required</v>
      </c>
      <c r="N50" s="92" t="s">
        <v>439</v>
      </c>
      <c r="O50" s="92" t="s">
        <v>315</v>
      </c>
      <c r="P50" s="10">
        <f>VLOOKUP(N50,Table1[],6,FALSE)</f>
        <v>0</v>
      </c>
      <c r="Q50" s="29"/>
      <c r="R50" s="107"/>
      <c r="S50" s="104"/>
      <c r="T50" s="104"/>
      <c r="U50" s="91" t="str">
        <f>VLOOKUP(V50,Table1[],8,FALSE)</f>
        <v>1 point</v>
      </c>
      <c r="V50" s="108" t="s">
        <v>252</v>
      </c>
      <c r="W50" s="108" t="s">
        <v>253</v>
      </c>
      <c r="X50" s="11">
        <f>VLOOKUP(V50,Table1[],6,FALSE)</f>
        <v>0</v>
      </c>
    </row>
    <row r="51" spans="2:24" ht="18" customHeight="1">
      <c r="B51" s="95"/>
      <c r="C51" s="96"/>
      <c r="D51" s="96"/>
      <c r="E51" s="97"/>
      <c r="F51" s="96"/>
      <c r="G51" s="92" t="s">
        <v>254</v>
      </c>
      <c r="H51" s="9"/>
      <c r="I51" s="29"/>
      <c r="J51" s="106"/>
      <c r="K51" s="104"/>
      <c r="L51" s="104"/>
      <c r="M51" s="94" t="str">
        <f>VLOOKUP(N51,Table1[],8,FALSE)</f>
        <v>3 points</v>
      </c>
      <c r="N51" s="92" t="s">
        <v>440</v>
      </c>
      <c r="O51" s="92" t="s">
        <v>321</v>
      </c>
      <c r="P51" s="10">
        <f>VLOOKUP(N51,Table1[],6,FALSE)</f>
        <v>1</v>
      </c>
      <c r="Q51" s="29"/>
      <c r="R51" s="107"/>
      <c r="S51" s="104"/>
      <c r="T51" s="104"/>
      <c r="U51" s="91" t="str">
        <f>VLOOKUP(V51,Table1[],8,FALSE)</f>
        <v>1 point</v>
      </c>
      <c r="V51" s="108" t="s">
        <v>257</v>
      </c>
      <c r="W51" s="108" t="s">
        <v>258</v>
      </c>
      <c r="X51" s="11">
        <f>VLOOKUP(V51,Table1[],6,FALSE)</f>
        <v>0</v>
      </c>
    </row>
    <row r="52" spans="2:24" ht="18" customHeight="1">
      <c r="B52" s="42"/>
      <c r="C52" s="29"/>
      <c r="D52" s="29"/>
      <c r="E52" s="29"/>
      <c r="F52" s="29"/>
      <c r="G52" s="29"/>
      <c r="H52" s="29"/>
      <c r="I52" s="29"/>
      <c r="J52" s="106"/>
      <c r="K52" s="104"/>
      <c r="L52" s="104"/>
      <c r="M52" s="91" t="str">
        <f>VLOOKUP(N52,Table1[],8,FALSE)</f>
        <v>1 point</v>
      </c>
      <c r="N52" s="92" t="s">
        <v>441</v>
      </c>
      <c r="O52" s="92" t="s">
        <v>327</v>
      </c>
      <c r="P52" s="10">
        <f>VLOOKUP(N52,Table1[],6,FALSE)</f>
        <v>0</v>
      </c>
      <c r="Q52" s="29"/>
      <c r="R52" s="107"/>
      <c r="S52" s="104"/>
      <c r="T52" s="104"/>
      <c r="U52" s="94" t="str">
        <f>VLOOKUP(V52,Table1[],8,FALSE)</f>
        <v>3 points</v>
      </c>
      <c r="V52" s="108" t="s">
        <v>261</v>
      </c>
      <c r="W52" s="108" t="s">
        <v>262</v>
      </c>
      <c r="X52" s="11">
        <f>VLOOKUP(V52,Table1[],6,FALSE)</f>
        <v>1</v>
      </c>
    </row>
    <row r="53" spans="2:24" ht="18" customHeight="1">
      <c r="B53" s="49" t="s">
        <v>263</v>
      </c>
      <c r="C53" s="50"/>
      <c r="D53" s="50"/>
      <c r="E53" s="50"/>
      <c r="F53" s="50"/>
      <c r="G53" s="51"/>
      <c r="H53" s="51" t="str">
        <f>SUM(B55:B73)&amp;" POINTS"</f>
        <v>0 POINTS</v>
      </c>
      <c r="I53" s="29"/>
      <c r="J53" s="106"/>
      <c r="K53" s="104"/>
      <c r="L53" s="104"/>
      <c r="M53" s="91" t="str">
        <f>VLOOKUP(N53,Table1[],8,FALSE)</f>
        <v>2 points</v>
      </c>
      <c r="N53" s="92" t="s">
        <v>442</v>
      </c>
      <c r="O53" s="92" t="s">
        <v>332</v>
      </c>
      <c r="P53" s="10">
        <f>VLOOKUP(N53,Table1[],6,FALSE)</f>
        <v>0</v>
      </c>
      <c r="Q53" s="29"/>
      <c r="R53" s="107"/>
      <c r="S53" s="104"/>
      <c r="T53" s="104"/>
      <c r="U53" s="91" t="str">
        <f>VLOOKUP(V53,Table1[],8,FALSE)</f>
        <v>2 points</v>
      </c>
      <c r="V53" s="108" t="s">
        <v>266</v>
      </c>
      <c r="W53" s="108" t="s">
        <v>267</v>
      </c>
      <c r="X53" s="11">
        <f>VLOOKUP(V53,Table1[],6,FALSE)</f>
        <v>0</v>
      </c>
    </row>
    <row r="54" spans="2:24" ht="18" customHeight="1">
      <c r="B54" s="34" t="s">
        <v>3</v>
      </c>
      <c r="C54" s="35" t="s">
        <v>4</v>
      </c>
      <c r="D54" s="35" t="s">
        <v>566</v>
      </c>
      <c r="E54" s="35" t="s">
        <v>5</v>
      </c>
      <c r="F54" s="36" t="s">
        <v>6</v>
      </c>
      <c r="G54" s="36" t="s">
        <v>7</v>
      </c>
      <c r="H54" s="36"/>
      <c r="I54" s="29"/>
      <c r="J54" s="106"/>
      <c r="K54" s="104"/>
      <c r="L54" s="104"/>
      <c r="M54" s="91" t="str">
        <f>VLOOKUP(N54,Table1[],8,FALSE)</f>
        <v>2 points</v>
      </c>
      <c r="N54" s="92" t="s">
        <v>443</v>
      </c>
      <c r="O54" s="92" t="s">
        <v>338</v>
      </c>
      <c r="P54" s="10">
        <f>VLOOKUP(N54,Table1[],6,FALSE)</f>
        <v>0</v>
      </c>
      <c r="Q54" s="29"/>
      <c r="R54" s="107"/>
      <c r="S54" s="104"/>
      <c r="T54" s="104"/>
      <c r="U54" s="91" t="str">
        <f>VLOOKUP(V54,Table1[],8,FALSE)</f>
        <v>1 point</v>
      </c>
      <c r="V54" s="108" t="s">
        <v>270</v>
      </c>
      <c r="W54" s="108" t="s">
        <v>271</v>
      </c>
      <c r="X54" s="11">
        <f>VLOOKUP(V54,Table1[],6,FALSE)</f>
        <v>0</v>
      </c>
    </row>
    <row r="55" spans="2:24" ht="18" customHeight="1">
      <c r="B55" s="89" t="s">
        <v>3</v>
      </c>
      <c r="C55" s="98"/>
      <c r="D55" s="98"/>
      <c r="E55" s="91" t="str">
        <f>VLOOKUP(F55,Table1[],8,FALSE)</f>
        <v>Required</v>
      </c>
      <c r="F55" s="92" t="s">
        <v>272</v>
      </c>
      <c r="G55" s="92" t="s">
        <v>273</v>
      </c>
      <c r="H55" s="10">
        <f>VLOOKUP(F55,Table1[],6,FALSE)</f>
        <v>0</v>
      </c>
      <c r="I55" s="29"/>
      <c r="J55" s="106"/>
      <c r="K55" s="104"/>
      <c r="L55" s="104"/>
      <c r="M55" s="91" t="str">
        <f>VLOOKUP(N55,Table1[],8,FALSE)</f>
        <v>2 points</v>
      </c>
      <c r="N55" s="92" t="s">
        <v>444</v>
      </c>
      <c r="O55" s="92" t="s">
        <v>344</v>
      </c>
      <c r="P55" s="10">
        <f>VLOOKUP(N55,Table1[],6,FALSE)</f>
        <v>0</v>
      </c>
      <c r="Q55" s="29"/>
      <c r="R55" s="107"/>
      <c r="S55" s="104"/>
      <c r="T55" s="104"/>
      <c r="U55" s="91" t="str">
        <f>VLOOKUP(V55,Table1[],8,FALSE)</f>
        <v>1 point</v>
      </c>
      <c r="V55" s="108" t="s">
        <v>276</v>
      </c>
      <c r="W55" s="108" t="s">
        <v>277</v>
      </c>
      <c r="X55" s="11">
        <f>VLOOKUP(V55,Table1[],6,FALSE)</f>
        <v>0</v>
      </c>
    </row>
    <row r="56" spans="2:24" ht="18" customHeight="1">
      <c r="B56" s="89" t="s">
        <v>3</v>
      </c>
      <c r="C56" s="98"/>
      <c r="D56" s="98"/>
      <c r="E56" s="91" t="str">
        <f>VLOOKUP(F56,Table1[],8,FALSE)</f>
        <v>Required</v>
      </c>
      <c r="F56" s="92" t="s">
        <v>278</v>
      </c>
      <c r="G56" s="92" t="s">
        <v>279</v>
      </c>
      <c r="H56" s="10">
        <f>VLOOKUP(F56,Table1[],6,FALSE)</f>
        <v>0</v>
      </c>
      <c r="I56" s="29"/>
      <c r="J56" s="106"/>
      <c r="K56" s="104"/>
      <c r="L56" s="104"/>
      <c r="M56" s="91" t="str">
        <f>VLOOKUP(N56,Table1[],8,FALSE)</f>
        <v>1 point</v>
      </c>
      <c r="N56" s="92" t="s">
        <v>518</v>
      </c>
      <c r="O56" s="92" t="s">
        <v>347</v>
      </c>
      <c r="P56" s="10">
        <f>VLOOKUP(N56,Table1[],6,FALSE)</f>
        <v>0</v>
      </c>
      <c r="Q56" s="29"/>
      <c r="R56" s="107"/>
      <c r="S56" s="104"/>
      <c r="T56" s="104"/>
      <c r="U56" s="91" t="str">
        <f>VLOOKUP(V56,Table1[],8,FALSE)</f>
        <v>1 point</v>
      </c>
      <c r="V56" s="108" t="s">
        <v>512</v>
      </c>
      <c r="W56" s="108" t="s">
        <v>282</v>
      </c>
      <c r="X56" s="11">
        <f>VLOOKUP(V56,Table1[],6,FALSE)</f>
        <v>0</v>
      </c>
    </row>
    <row r="57" spans="2:24" ht="18" customHeight="1">
      <c r="B57" s="89" t="s">
        <v>3</v>
      </c>
      <c r="C57" s="98"/>
      <c r="D57" s="98"/>
      <c r="E57" s="91" t="str">
        <f>VLOOKUP(F57,Table1[],8,FALSE)</f>
        <v>Required</v>
      </c>
      <c r="F57" s="92" t="s">
        <v>283</v>
      </c>
      <c r="G57" s="92" t="s">
        <v>284</v>
      </c>
      <c r="H57" s="10">
        <f>VLOOKUP(F57,Table1[],6,FALSE)</f>
        <v>0</v>
      </c>
      <c r="I57" s="29"/>
      <c r="J57" s="106"/>
      <c r="K57" s="104"/>
      <c r="L57" s="104"/>
      <c r="M57" s="91" t="str">
        <f>VLOOKUP(N57,Table1[],8,FALSE)</f>
        <v>2 points</v>
      </c>
      <c r="N57" s="92" t="s">
        <v>519</v>
      </c>
      <c r="O57" s="92" t="s">
        <v>350</v>
      </c>
      <c r="P57" s="10">
        <f>VLOOKUP(N57,Table1[],6,FALSE)</f>
        <v>0</v>
      </c>
      <c r="Q57" s="29"/>
      <c r="R57" s="107"/>
      <c r="S57" s="104"/>
      <c r="T57" s="104"/>
      <c r="U57" s="91" t="str">
        <f>VLOOKUP(V57,Table1[],8,FALSE)</f>
        <v>1 point</v>
      </c>
      <c r="V57" s="108" t="s">
        <v>513</v>
      </c>
      <c r="W57" s="108" t="s">
        <v>286</v>
      </c>
      <c r="X57" s="11">
        <f>VLOOKUP(V57,Table1[],6,FALSE)</f>
        <v>0</v>
      </c>
    </row>
    <row r="58" spans="2:24" ht="18" customHeight="1">
      <c r="B58" s="89" t="s">
        <v>3</v>
      </c>
      <c r="C58" s="98"/>
      <c r="D58" s="98"/>
      <c r="E58" s="91" t="str">
        <f>VLOOKUP(F58,Table1[],8,FALSE)</f>
        <v>Required</v>
      </c>
      <c r="F58" s="92" t="s">
        <v>287</v>
      </c>
      <c r="G58" s="92" t="s">
        <v>288</v>
      </c>
      <c r="H58" s="10">
        <f>VLOOKUP(F58,Table1[],6,FALSE)</f>
        <v>0</v>
      </c>
      <c r="I58" s="29"/>
      <c r="J58" s="106"/>
      <c r="K58" s="104"/>
      <c r="L58" s="104"/>
      <c r="M58" s="91" t="str">
        <f>VLOOKUP(N58,Table1[],8,FALSE)</f>
        <v>1 point</v>
      </c>
      <c r="N58" s="92" t="s">
        <v>520</v>
      </c>
      <c r="O58" s="92" t="s">
        <v>353</v>
      </c>
      <c r="P58" s="10">
        <f>VLOOKUP(N58,Table1[],6,FALSE)</f>
        <v>0</v>
      </c>
      <c r="Q58" s="29"/>
      <c r="R58" s="107"/>
      <c r="S58" s="104"/>
      <c r="T58" s="104"/>
      <c r="U58" s="91" t="str">
        <f>VLOOKUP(V58,Table1[],8,FALSE)</f>
        <v>1 point</v>
      </c>
      <c r="V58" s="108" t="s">
        <v>514</v>
      </c>
      <c r="W58" s="108" t="s">
        <v>290</v>
      </c>
      <c r="X58" s="11">
        <f>VLOOKUP(V58,Table1[],6,FALSE)</f>
        <v>0</v>
      </c>
    </row>
    <row r="59" spans="2:24" ht="18" customHeight="1">
      <c r="B59" s="89" t="s">
        <v>3</v>
      </c>
      <c r="C59" s="98"/>
      <c r="D59" s="98"/>
      <c r="E59" s="91" t="str">
        <f>VLOOKUP(F59,Table1[],8,FALSE)</f>
        <v>Required</v>
      </c>
      <c r="F59" s="92" t="s">
        <v>291</v>
      </c>
      <c r="G59" s="92" t="s">
        <v>292</v>
      </c>
      <c r="H59" s="10">
        <f>VLOOKUP(F59,Table1[],6,FALSE)</f>
        <v>0</v>
      </c>
      <c r="I59" s="29"/>
      <c r="J59" s="106"/>
      <c r="K59" s="104"/>
      <c r="L59" s="104"/>
      <c r="M59" s="91" t="str">
        <f>VLOOKUP(N59,Table1[],8,FALSE)</f>
        <v>2 points</v>
      </c>
      <c r="N59" s="92" t="s">
        <v>521</v>
      </c>
      <c r="O59" s="92" t="s">
        <v>354</v>
      </c>
      <c r="P59" s="10">
        <f>VLOOKUP(N59,Table1[],6,FALSE)</f>
        <v>0</v>
      </c>
      <c r="Q59" s="29"/>
      <c r="R59" s="107"/>
      <c r="S59" s="104"/>
      <c r="T59" s="104"/>
      <c r="U59" s="94" t="str">
        <f>VLOOKUP(V59,Table1[],8,FALSE)</f>
        <v>2 points</v>
      </c>
      <c r="V59" s="108" t="s">
        <v>515</v>
      </c>
      <c r="W59" s="108" t="s">
        <v>294</v>
      </c>
      <c r="X59" s="11">
        <f>VLOOKUP(V59,Table1[],6,FALSE)</f>
        <v>1</v>
      </c>
    </row>
    <row r="60" spans="2:24" ht="18" customHeight="1">
      <c r="B60" s="93"/>
      <c r="C60" s="98"/>
      <c r="D60" s="98"/>
      <c r="E60" s="91" t="str">
        <f>VLOOKUP(F60,Table1[],8,FALSE)</f>
        <v>1 point</v>
      </c>
      <c r="F60" s="92" t="s">
        <v>295</v>
      </c>
      <c r="G60" s="92" t="s">
        <v>296</v>
      </c>
      <c r="H60" s="10">
        <f>VLOOKUP(F60,Table1[],6,FALSE)</f>
        <v>0</v>
      </c>
      <c r="I60" s="29"/>
      <c r="J60" s="106"/>
      <c r="K60" s="104"/>
      <c r="L60" s="104"/>
      <c r="M60" s="91" t="str">
        <f>VLOOKUP(N60,Table1[],8,FALSE)</f>
        <v>1 point</v>
      </c>
      <c r="N60" s="92" t="s">
        <v>522</v>
      </c>
      <c r="O60" s="92" t="s">
        <v>356</v>
      </c>
      <c r="P60" s="10">
        <f>VLOOKUP(N60,Table1[],6,FALSE)</f>
        <v>0</v>
      </c>
      <c r="Q60" s="29"/>
      <c r="R60" s="107"/>
      <c r="S60" s="104"/>
      <c r="T60" s="104"/>
      <c r="U60" s="91" t="str">
        <f>VLOOKUP(V60,Table1[],8,FALSE)</f>
        <v>1 point</v>
      </c>
      <c r="V60" s="108" t="s">
        <v>516</v>
      </c>
      <c r="W60" s="108" t="s">
        <v>298</v>
      </c>
      <c r="X60" s="11">
        <f>VLOOKUP(V60,Table1[],6,FALSE)</f>
        <v>0</v>
      </c>
    </row>
    <row r="61" spans="2:24" ht="18" customHeight="1">
      <c r="B61" s="93"/>
      <c r="C61" s="98"/>
      <c r="D61" s="98"/>
      <c r="E61" s="91" t="str">
        <f>VLOOKUP(F61,Table1[],8,FALSE)</f>
        <v>1 point</v>
      </c>
      <c r="F61" s="92" t="s">
        <v>299</v>
      </c>
      <c r="G61" s="92" t="s">
        <v>300</v>
      </c>
      <c r="H61" s="10">
        <f>VLOOKUP(F61,Table1[],6,FALSE)</f>
        <v>0</v>
      </c>
      <c r="I61" s="29"/>
      <c r="J61" s="106"/>
      <c r="K61" s="104"/>
      <c r="L61" s="104"/>
      <c r="M61" s="91" t="str">
        <f>VLOOKUP(N61,Table1[],8,FALSE)</f>
        <v>1 point</v>
      </c>
      <c r="N61" s="92" t="s">
        <v>523</v>
      </c>
      <c r="O61" s="92" t="s">
        <v>357</v>
      </c>
      <c r="P61" s="10">
        <f>VLOOKUP(N61,Table1[],6,FALSE)</f>
        <v>0</v>
      </c>
      <c r="Q61" s="29"/>
      <c r="R61" s="107"/>
      <c r="S61" s="104"/>
      <c r="T61" s="104"/>
      <c r="U61" s="94" t="str">
        <f>VLOOKUP(V61,Table1[],8,FALSE)</f>
        <v>2 points</v>
      </c>
      <c r="V61" s="108" t="s">
        <v>517</v>
      </c>
      <c r="W61" s="108" t="s">
        <v>301</v>
      </c>
      <c r="X61" s="11">
        <f>VLOOKUP(V61,Table1[],6,FALSE)</f>
        <v>1</v>
      </c>
    </row>
    <row r="62" spans="2:24" ht="18" customHeight="1">
      <c r="B62" s="93"/>
      <c r="C62" s="98"/>
      <c r="D62" s="98"/>
      <c r="E62" s="91" t="str">
        <f>VLOOKUP(F62,Table1[],8,FALSE)</f>
        <v>1 point</v>
      </c>
      <c r="F62" s="92" t="s">
        <v>302</v>
      </c>
      <c r="G62" s="92" t="s">
        <v>303</v>
      </c>
      <c r="H62" s="10">
        <f>VLOOKUP(F62,Table1[],6,FALSE)</f>
        <v>0</v>
      </c>
      <c r="I62" s="29"/>
      <c r="J62" s="29"/>
      <c r="K62" s="29"/>
      <c r="L62" s="29"/>
      <c r="M62" s="46"/>
      <c r="N62" s="29"/>
      <c r="O62" s="29"/>
      <c r="P62" s="29"/>
      <c r="Q62" s="29"/>
      <c r="R62" s="29"/>
      <c r="S62" s="29"/>
      <c r="T62" s="29"/>
      <c r="U62" s="29"/>
      <c r="V62" s="29"/>
      <c r="W62" s="29"/>
      <c r="X62" s="38"/>
    </row>
    <row r="63" spans="2:24" ht="18" customHeight="1">
      <c r="B63" s="93"/>
      <c r="C63" s="98"/>
      <c r="D63" s="98"/>
      <c r="E63" s="91" t="str">
        <f>VLOOKUP(F63,Table1[],8,FALSE)</f>
        <v>1 point</v>
      </c>
      <c r="F63" s="92" t="s">
        <v>305</v>
      </c>
      <c r="G63" s="92" t="s">
        <v>306</v>
      </c>
      <c r="H63" s="10">
        <f>VLOOKUP(F63,Table1[],6,FALSE)</f>
        <v>0</v>
      </c>
      <c r="I63" s="29"/>
      <c r="J63" s="29"/>
      <c r="K63" s="29"/>
      <c r="L63" s="29"/>
      <c r="M63" s="46"/>
      <c r="N63" s="29"/>
      <c r="O63" s="29"/>
      <c r="P63" s="29"/>
      <c r="Q63" s="29"/>
    </row>
    <row r="64" spans="2:24" ht="18" customHeight="1">
      <c r="B64" s="93"/>
      <c r="C64" s="98"/>
      <c r="D64" s="98"/>
      <c r="E64" s="91" t="str">
        <f>VLOOKUP(F64,Table1[],8,FALSE)</f>
        <v>1 point</v>
      </c>
      <c r="F64" s="92" t="s">
        <v>308</v>
      </c>
      <c r="G64" s="92" t="s">
        <v>309</v>
      </c>
      <c r="H64" s="10">
        <f>VLOOKUP(F64,Table1[],6,FALSE)</f>
        <v>0</v>
      </c>
      <c r="I64" s="29"/>
      <c r="J64" s="47" t="s">
        <v>535</v>
      </c>
      <c r="K64" s="47"/>
      <c r="L64" s="47"/>
      <c r="M64" s="47"/>
      <c r="N64" s="47"/>
      <c r="O64" s="48"/>
      <c r="P64" s="48" t="str">
        <f>SUM(J66:J78)&amp;" POINTS"</f>
        <v>0 POINTS</v>
      </c>
      <c r="Q64" s="29"/>
      <c r="R64" s="52" t="s">
        <v>307</v>
      </c>
      <c r="S64" s="52"/>
      <c r="T64" s="52"/>
      <c r="U64" s="52"/>
      <c r="V64" s="52"/>
      <c r="W64" s="52"/>
      <c r="X64" s="53" t="str">
        <f>SUM(R66:S70)&amp;" POINTS"</f>
        <v>0 POINTS</v>
      </c>
    </row>
    <row r="65" spans="2:24" ht="18" customHeight="1">
      <c r="B65" s="93"/>
      <c r="C65" s="98"/>
      <c r="D65" s="98"/>
      <c r="E65" s="91" t="str">
        <f>VLOOKUP(F65,Table1[],8,FALSE)</f>
        <v>1 point</v>
      </c>
      <c r="F65" s="92" t="s">
        <v>312</v>
      </c>
      <c r="G65" s="92" t="s">
        <v>313</v>
      </c>
      <c r="H65" s="10">
        <f>VLOOKUP(F65,Table1[],6,FALSE)</f>
        <v>0</v>
      </c>
      <c r="I65" s="29"/>
      <c r="J65" s="35" t="s">
        <v>3</v>
      </c>
      <c r="K65" s="35" t="s">
        <v>4</v>
      </c>
      <c r="L65" s="35" t="s">
        <v>566</v>
      </c>
      <c r="M65" s="35" t="s">
        <v>5</v>
      </c>
      <c r="N65" s="36" t="s">
        <v>6</v>
      </c>
      <c r="O65" s="36" t="s">
        <v>7</v>
      </c>
      <c r="P65" s="36"/>
      <c r="Q65" s="29"/>
      <c r="R65" s="35" t="s">
        <v>3</v>
      </c>
      <c r="S65" s="35" t="s">
        <v>4</v>
      </c>
      <c r="T65" s="35" t="s">
        <v>566</v>
      </c>
      <c r="U65" s="35" t="s">
        <v>5</v>
      </c>
      <c r="V65" s="36" t="s">
        <v>6</v>
      </c>
      <c r="W65" s="36" t="s">
        <v>7</v>
      </c>
      <c r="X65" s="37"/>
    </row>
    <row r="66" spans="2:24" ht="18" customHeight="1">
      <c r="B66" s="93"/>
      <c r="C66" s="98"/>
      <c r="D66" s="98"/>
      <c r="E66" s="91" t="str">
        <f>VLOOKUP(F66,Table1[],8,FALSE)</f>
        <v>2 points</v>
      </c>
      <c r="F66" s="92" t="s">
        <v>318</v>
      </c>
      <c r="G66" s="92" t="s">
        <v>319</v>
      </c>
      <c r="H66" s="10">
        <f>VLOOKUP(F66,Table1[],6,FALSE)</f>
        <v>0</v>
      </c>
      <c r="I66" s="29"/>
      <c r="J66" s="103" t="s">
        <v>3</v>
      </c>
      <c r="K66" s="104"/>
      <c r="L66" s="104"/>
      <c r="M66" s="91" t="str">
        <f>VLOOKUP(N66,Table1[],8,FALSE)</f>
        <v>Required</v>
      </c>
      <c r="N66" s="92" t="s">
        <v>536</v>
      </c>
      <c r="O66" s="92" t="s">
        <v>379</v>
      </c>
      <c r="P66" s="10">
        <f>VLOOKUP(N66,Table1[],6,FALSE)</f>
        <v>0</v>
      </c>
      <c r="Q66" s="29"/>
      <c r="R66" s="107"/>
      <c r="S66" s="104"/>
      <c r="T66" s="104"/>
      <c r="U66" s="94" t="str">
        <f>VLOOKUP(V66,Table1[],8,FALSE)</f>
        <v>10 points</v>
      </c>
      <c r="V66" s="108" t="s">
        <v>316</v>
      </c>
      <c r="W66" s="108" t="s">
        <v>1276</v>
      </c>
      <c r="X66" s="11">
        <f>VLOOKUP(V66,Table1[],6,FALSE)</f>
        <v>1</v>
      </c>
    </row>
    <row r="67" spans="2:24" ht="18" customHeight="1">
      <c r="B67" s="93"/>
      <c r="C67" s="98"/>
      <c r="D67" s="98"/>
      <c r="E67" s="91" t="str">
        <f>VLOOKUP(F67,Table1[],8,FALSE)</f>
        <v>1 point</v>
      </c>
      <c r="F67" s="92" t="s">
        <v>324</v>
      </c>
      <c r="G67" s="92" t="s">
        <v>325</v>
      </c>
      <c r="H67" s="10">
        <f>VLOOKUP(F67,Table1[],6,FALSE)</f>
        <v>0</v>
      </c>
      <c r="I67" s="29"/>
      <c r="J67" s="103" t="s">
        <v>3</v>
      </c>
      <c r="K67" s="104"/>
      <c r="L67" s="104"/>
      <c r="M67" s="91" t="str">
        <f>VLOOKUP(N67,Table1[],8,FALSE)</f>
        <v>Required</v>
      </c>
      <c r="N67" s="92" t="s">
        <v>537</v>
      </c>
      <c r="O67" s="92" t="s">
        <v>380</v>
      </c>
      <c r="P67" s="10">
        <f>VLOOKUP(N67,Table1[],6,FALSE)</f>
        <v>0</v>
      </c>
      <c r="Q67" s="29"/>
      <c r="R67" s="107"/>
      <c r="S67" s="104"/>
      <c r="T67" s="104"/>
      <c r="U67" s="91" t="str">
        <f>VLOOKUP(V67,Table1[],8,FALSE)</f>
        <v>1 point</v>
      </c>
      <c r="V67" s="108" t="s">
        <v>322</v>
      </c>
      <c r="W67" s="108" t="s">
        <v>323</v>
      </c>
      <c r="X67" s="11">
        <f>VLOOKUP(V67,Table1[],6,FALSE)</f>
        <v>0</v>
      </c>
    </row>
    <row r="68" spans="2:24" ht="18" customHeight="1">
      <c r="B68" s="93"/>
      <c r="C68" s="98"/>
      <c r="D68" s="98"/>
      <c r="E68" s="91" t="str">
        <f>VLOOKUP(F68,Table1[],8,FALSE)</f>
        <v>1 point</v>
      </c>
      <c r="F68" s="92" t="s">
        <v>330</v>
      </c>
      <c r="G68" s="92" t="s">
        <v>331</v>
      </c>
      <c r="H68" s="10">
        <f>VLOOKUP(F68,Table1[],6,FALSE)</f>
        <v>0</v>
      </c>
      <c r="I68" s="29"/>
      <c r="J68" s="105" t="s">
        <v>3</v>
      </c>
      <c r="K68" s="104"/>
      <c r="L68" s="104"/>
      <c r="M68" s="91" t="str">
        <f>VLOOKUP(N68,Table1[],8,FALSE)</f>
        <v>Required</v>
      </c>
      <c r="N68" s="92" t="s">
        <v>538</v>
      </c>
      <c r="O68" s="92" t="s">
        <v>381</v>
      </c>
      <c r="P68" s="10">
        <f>VLOOKUP(N68,Table1[],6,FALSE)</f>
        <v>0</v>
      </c>
      <c r="Q68" s="29"/>
      <c r="R68" s="107"/>
      <c r="S68" s="104"/>
      <c r="T68" s="104"/>
      <c r="U68" s="91" t="str">
        <f>VLOOKUP(V68,Table1[],8,FALSE)</f>
        <v>1 point</v>
      </c>
      <c r="V68" s="108" t="s">
        <v>328</v>
      </c>
      <c r="W68" s="108" t="s">
        <v>329</v>
      </c>
      <c r="X68" s="11">
        <f>VLOOKUP(V68,Table1[],6,FALSE)</f>
        <v>0</v>
      </c>
    </row>
    <row r="69" spans="2:24" ht="18" customHeight="1">
      <c r="B69" s="93"/>
      <c r="C69" s="98"/>
      <c r="D69" s="98"/>
      <c r="E69" s="91" t="str">
        <f>VLOOKUP(F69,Table1[],8,FALSE)</f>
        <v>1 point</v>
      </c>
      <c r="F69" s="92" t="s">
        <v>335</v>
      </c>
      <c r="G69" s="92" t="s">
        <v>336</v>
      </c>
      <c r="H69" s="10">
        <f>VLOOKUP(F69,Table1[],6,FALSE)</f>
        <v>0</v>
      </c>
      <c r="I69" s="29"/>
      <c r="J69" s="105" t="s">
        <v>3</v>
      </c>
      <c r="K69" s="104"/>
      <c r="L69" s="104"/>
      <c r="M69" s="91" t="str">
        <f>VLOOKUP(N69,Table1[],8,FALSE)</f>
        <v>Required</v>
      </c>
      <c r="N69" s="92" t="s">
        <v>539</v>
      </c>
      <c r="O69" s="92" t="s">
        <v>383</v>
      </c>
      <c r="P69" s="10">
        <f>VLOOKUP(N69,Table1[],6,FALSE)</f>
        <v>0</v>
      </c>
      <c r="Q69" s="29"/>
      <c r="R69" s="107"/>
      <c r="S69" s="104"/>
      <c r="T69" s="104"/>
      <c r="U69" s="91" t="str">
        <f>VLOOKUP(V69,Table1[],8,FALSE)</f>
        <v>1 point</v>
      </c>
      <c r="V69" s="108" t="s">
        <v>333</v>
      </c>
      <c r="W69" s="108" t="s">
        <v>334</v>
      </c>
      <c r="X69" s="11">
        <f>VLOOKUP(V69,Table1[],6,FALSE)</f>
        <v>0</v>
      </c>
    </row>
    <row r="70" spans="2:24" ht="18" customHeight="1">
      <c r="B70" s="93"/>
      <c r="C70" s="98"/>
      <c r="D70" s="98"/>
      <c r="E70" s="91" t="str">
        <f>VLOOKUP(F70,Table1[],8,FALSE)</f>
        <v>1 point</v>
      </c>
      <c r="F70" s="92" t="s">
        <v>341</v>
      </c>
      <c r="G70" s="92" t="s">
        <v>342</v>
      </c>
      <c r="H70" s="10">
        <f>VLOOKUP(F70,Table1[],6,FALSE)</f>
        <v>0</v>
      </c>
      <c r="I70" s="29"/>
      <c r="J70" s="105" t="s">
        <v>3</v>
      </c>
      <c r="K70" s="104"/>
      <c r="L70" s="104"/>
      <c r="M70" s="91" t="str">
        <f>VLOOKUP(N70,Table1[],8,FALSE)</f>
        <v>Required</v>
      </c>
      <c r="N70" s="92" t="s">
        <v>540</v>
      </c>
      <c r="O70" s="92" t="s">
        <v>384</v>
      </c>
      <c r="P70" s="10">
        <f>VLOOKUP(N70,Table1[],6,FALSE)</f>
        <v>0</v>
      </c>
      <c r="Q70" s="29"/>
      <c r="R70" s="107"/>
      <c r="S70" s="104"/>
      <c r="T70" s="104"/>
      <c r="U70" s="91" t="str">
        <f>VLOOKUP(V70,Table1[],8,FALSE)</f>
        <v>5 points</v>
      </c>
      <c r="V70" s="108" t="s">
        <v>339</v>
      </c>
      <c r="W70" s="108" t="s">
        <v>340</v>
      </c>
      <c r="X70" s="11">
        <f>VLOOKUP(V70,Table1[],6,FALSE)</f>
        <v>0</v>
      </c>
    </row>
    <row r="71" spans="2:24" ht="18" customHeight="1">
      <c r="B71" s="93"/>
      <c r="C71" s="98"/>
      <c r="D71" s="98"/>
      <c r="E71" s="91" t="str">
        <f>VLOOKUP(F71,Table1[],8,FALSE)</f>
        <v>2 points</v>
      </c>
      <c r="F71" s="92" t="s">
        <v>345</v>
      </c>
      <c r="G71" s="92" t="s">
        <v>346</v>
      </c>
      <c r="H71" s="10">
        <f>VLOOKUP(F71,Table1[],6,FALSE)</f>
        <v>0</v>
      </c>
      <c r="I71" s="29"/>
      <c r="J71" s="105" t="s">
        <v>3</v>
      </c>
      <c r="K71" s="104"/>
      <c r="L71" s="104"/>
      <c r="M71" s="91" t="str">
        <f>VLOOKUP(N71,Table1[],8,FALSE)</f>
        <v>Required</v>
      </c>
      <c r="N71" s="92" t="s">
        <v>541</v>
      </c>
      <c r="O71" s="92" t="s">
        <v>495</v>
      </c>
      <c r="P71" s="10">
        <f>VLOOKUP(N71,Table1[],6,FALSE)</f>
        <v>0</v>
      </c>
      <c r="Q71" s="54"/>
      <c r="R71" s="55"/>
      <c r="S71" s="29"/>
      <c r="T71" s="29"/>
      <c r="U71" s="29"/>
      <c r="V71" s="29"/>
      <c r="W71" s="29"/>
      <c r="X71" s="38"/>
    </row>
    <row r="72" spans="2:24" ht="18" customHeight="1">
      <c r="B72" s="93"/>
      <c r="C72" s="98"/>
      <c r="D72" s="98"/>
      <c r="E72" s="91" t="str">
        <f>VLOOKUP(F72,Table1[],8,FALSE)</f>
        <v>1 point</v>
      </c>
      <c r="F72" s="92" t="s">
        <v>348</v>
      </c>
      <c r="G72" s="92" t="s">
        <v>349</v>
      </c>
      <c r="H72" s="10">
        <f>VLOOKUP(F72,Table1[],6,FALSE)</f>
        <v>0</v>
      </c>
      <c r="I72" s="29"/>
      <c r="J72" s="105" t="s">
        <v>3</v>
      </c>
      <c r="K72" s="104"/>
      <c r="L72" s="104"/>
      <c r="M72" s="91" t="str">
        <f>VLOOKUP(N72,Table1[],8,FALSE)</f>
        <v>Required</v>
      </c>
      <c r="N72" s="92" t="s">
        <v>542</v>
      </c>
      <c r="O72" s="92" t="s">
        <v>386</v>
      </c>
      <c r="P72" s="10">
        <f>VLOOKUP(N72,Table1[],6,FALSE)</f>
        <v>0</v>
      </c>
      <c r="Q72" s="54"/>
      <c r="R72" s="29"/>
      <c r="T72" s="76" t="s">
        <v>532</v>
      </c>
      <c r="U72" s="77"/>
      <c r="V72" s="77"/>
      <c r="W72" s="77"/>
      <c r="X72" s="56"/>
    </row>
    <row r="73" spans="2:24" ht="18" customHeight="1">
      <c r="B73" s="93"/>
      <c r="C73" s="98"/>
      <c r="D73" s="98"/>
      <c r="E73" s="91" t="str">
        <f>VLOOKUP(F73,Table1[],8,FALSE)</f>
        <v>1 point</v>
      </c>
      <c r="F73" s="92" t="s">
        <v>524</v>
      </c>
      <c r="G73" s="92" t="s">
        <v>351</v>
      </c>
      <c r="H73" s="10">
        <f>VLOOKUP(F73,Table1[],6,FALSE)</f>
        <v>0</v>
      </c>
      <c r="I73" s="29"/>
      <c r="J73" s="105" t="s">
        <v>3</v>
      </c>
      <c r="K73" s="104"/>
      <c r="L73" s="104"/>
      <c r="M73" s="91" t="str">
        <f>VLOOKUP(N73,Table1[],8,FALSE)</f>
        <v>Required</v>
      </c>
      <c r="N73" s="92" t="s">
        <v>543</v>
      </c>
      <c r="O73" s="92" t="s">
        <v>387</v>
      </c>
      <c r="P73" s="10">
        <f>VLOOKUP(N73,Table1[],6,FALSE)</f>
        <v>0</v>
      </c>
      <c r="Q73" s="54"/>
      <c r="R73" s="29"/>
      <c r="T73" s="13" t="str">
        <f>(SUM(COUNTIF(B5:B89,"Y")+COUNTIF(J4:J89,"Y")+COUNTIF(R5:R70,"Y"))-11)&amp; " YES"</f>
        <v>48 YES</v>
      </c>
      <c r="U73" s="77"/>
      <c r="V73" s="77"/>
      <c r="W73" s="77"/>
      <c r="X73" s="57"/>
    </row>
    <row r="74" spans="2:24" ht="18" customHeight="1">
      <c r="B74" s="42"/>
      <c r="C74" s="29"/>
      <c r="D74" s="29"/>
      <c r="E74" s="39"/>
      <c r="F74" s="29"/>
      <c r="G74" s="29"/>
      <c r="H74" s="29"/>
      <c r="I74" s="29"/>
      <c r="J74" s="106"/>
      <c r="K74" s="104"/>
      <c r="L74" s="104"/>
      <c r="M74" s="91" t="str">
        <f>VLOOKUP(N74,Table1[],8,FALSE)</f>
        <v>1 point</v>
      </c>
      <c r="N74" s="92" t="s">
        <v>544</v>
      </c>
      <c r="O74" s="92" t="s">
        <v>389</v>
      </c>
      <c r="P74" s="10">
        <f>VLOOKUP(N74,Table1[],6,FALSE)</f>
        <v>0</v>
      </c>
      <c r="Q74" s="54"/>
      <c r="R74" s="29"/>
      <c r="T74" s="13" t="str">
        <f>SUM(COUNTIF(C5:C89,"Y")+COUNTIF(K4:K89,"Y")+COUNTIF(S5:S70,"Y"))&amp; " MAYBE"</f>
        <v>0 MAYBE</v>
      </c>
      <c r="U74" s="77"/>
      <c r="V74" s="12">
        <f>((SUM(COUNTIF(B5:B89,"Y")+COUNTIF(J4:J89,"Y")+COUNTIF(R5:R70,"Y"))-11)+SUM(COUNTIF(C5:C89,"Y")+COUNTIF(K4:K89,"Y")+COUNTIF(S5:S70,"Y")))/COUNTIF(Table1[part_points],"P")</f>
        <v>1</v>
      </c>
      <c r="W74" s="12"/>
      <c r="X74" s="57"/>
    </row>
    <row r="75" spans="2:24" ht="18" customHeight="1">
      <c r="B75" s="42"/>
      <c r="C75" s="29"/>
      <c r="D75" s="29"/>
      <c r="E75" s="29"/>
      <c r="F75" s="29"/>
      <c r="G75" s="29"/>
      <c r="H75" s="29"/>
      <c r="I75" s="29"/>
      <c r="J75" s="106"/>
      <c r="K75" s="104"/>
      <c r="L75" s="104"/>
      <c r="M75" s="91" t="str">
        <f>VLOOKUP(N75,Table1[],8,FALSE)</f>
        <v>1 point</v>
      </c>
      <c r="N75" s="92" t="s">
        <v>545</v>
      </c>
      <c r="O75" s="92" t="s">
        <v>391</v>
      </c>
      <c r="P75" s="10">
        <f>VLOOKUP(N75,Table1[],6,FALSE)</f>
        <v>0</v>
      </c>
      <c r="Q75" s="54"/>
      <c r="R75" s="29"/>
      <c r="T75" s="13" t="str">
        <f>COUNT(D6:D14,D35:D39,L6:L11,D55:D59,D78:D79,L31:L32,L49:L50,L66:L73,T6:T8,T29:T34) &amp;" NO"</f>
        <v>0 NO</v>
      </c>
      <c r="U75" s="77"/>
      <c r="V75" s="77"/>
      <c r="W75" s="77"/>
      <c r="X75" s="57"/>
    </row>
    <row r="76" spans="2:24" ht="18" customHeight="1">
      <c r="B76" s="58" t="s">
        <v>1</v>
      </c>
      <c r="C76" s="59"/>
      <c r="D76" s="59"/>
      <c r="E76" s="59"/>
      <c r="F76" s="59"/>
      <c r="G76" s="60"/>
      <c r="H76" s="60" t="str">
        <f>SUM(B78:B89)&amp;" POINTS"</f>
        <v>0 POINTS</v>
      </c>
      <c r="I76" s="29"/>
      <c r="J76" s="106"/>
      <c r="K76" s="104"/>
      <c r="L76" s="104"/>
      <c r="M76" s="91" t="str">
        <f>VLOOKUP(N76,Table1[],8,FALSE)</f>
        <v>1 point</v>
      </c>
      <c r="N76" s="92" t="s">
        <v>546</v>
      </c>
      <c r="O76" s="92" t="s">
        <v>392</v>
      </c>
      <c r="P76" s="10">
        <f>VLOOKUP(N76,Table1[],6,FALSE)</f>
        <v>0</v>
      </c>
      <c r="Q76" s="54"/>
      <c r="R76" s="61"/>
      <c r="T76" s="13"/>
      <c r="U76" s="13"/>
      <c r="V76" s="77"/>
      <c r="W76" s="77"/>
      <c r="X76" s="57"/>
    </row>
    <row r="77" spans="2:24" ht="18" customHeight="1">
      <c r="B77" s="34" t="s">
        <v>3</v>
      </c>
      <c r="C77" s="35" t="s">
        <v>4</v>
      </c>
      <c r="D77" s="35" t="s">
        <v>4</v>
      </c>
      <c r="E77" s="35" t="s">
        <v>5</v>
      </c>
      <c r="F77" s="36" t="s">
        <v>6</v>
      </c>
      <c r="G77" s="36" t="s">
        <v>7</v>
      </c>
      <c r="H77" s="36"/>
      <c r="I77" s="29"/>
      <c r="J77" s="106"/>
      <c r="K77" s="104"/>
      <c r="L77" s="104"/>
      <c r="M77" s="91" t="str">
        <f>VLOOKUP(N77,Table1[],8,FALSE)</f>
        <v>2 points</v>
      </c>
      <c r="N77" s="92" t="s">
        <v>547</v>
      </c>
      <c r="O77" s="92" t="s">
        <v>394</v>
      </c>
      <c r="P77" s="10">
        <f>VLOOKUP(N77,Table1[],6,FALSE)</f>
        <v>0</v>
      </c>
      <c r="Q77" s="54"/>
      <c r="R77" s="29"/>
      <c r="T77" s="76" t="s">
        <v>567</v>
      </c>
      <c r="U77" s="77"/>
      <c r="V77" s="77"/>
      <c r="W77" s="77"/>
      <c r="X77" s="57"/>
    </row>
    <row r="78" spans="2:24" ht="18" customHeight="1">
      <c r="B78" s="99" t="s">
        <v>3</v>
      </c>
      <c r="C78" s="100"/>
      <c r="D78" s="100"/>
      <c r="E78" s="91" t="str">
        <f>VLOOKUP(F78,Table1[],8,FALSE)</f>
        <v>Required</v>
      </c>
      <c r="F78" s="92" t="s">
        <v>11</v>
      </c>
      <c r="G78" s="101" t="s">
        <v>12</v>
      </c>
      <c r="H78" s="10">
        <f>VLOOKUP(F78,Table1[],6,FALSE)</f>
        <v>0</v>
      </c>
      <c r="I78" s="29"/>
      <c r="J78" s="106"/>
      <c r="K78" s="104"/>
      <c r="L78" s="104"/>
      <c r="M78" s="94" t="str">
        <f>VLOOKUP(N78,Table1[],8,FALSE)</f>
        <v>2 points</v>
      </c>
      <c r="N78" s="92" t="s">
        <v>548</v>
      </c>
      <c r="O78" s="92" t="s">
        <v>395</v>
      </c>
      <c r="P78" s="10">
        <f>VLOOKUP(N78,Table1[],6,FALSE)</f>
        <v>1</v>
      </c>
      <c r="Q78" s="54"/>
      <c r="R78" s="61"/>
      <c r="T78" s="13" t="str">
        <f>(MIN(SUM(B15:B30),12)+MIN(SUM(B40:B50),12)+MIN(SUM(B60:B73),12)+MIN(SUM(B81:B89),12)+MIN(SUM(J12:J27),12)+MIN(SUM(J33:J45),12)+MIN(SUM(J51:J61),12)+MIN(SUM(J74:J89),12)+MIN(SUM(R9:R25),12)+MIN(SUM(R35:R61),12)+MIN(SUM(R66:R70),10))&amp; " YES"</f>
        <v>24 YES</v>
      </c>
      <c r="U78" s="77"/>
      <c r="V78" s="77"/>
      <c r="W78" s="77"/>
      <c r="X78" s="62"/>
    </row>
    <row r="79" spans="2:24" ht="18" customHeight="1">
      <c r="B79" s="99" t="s">
        <v>3</v>
      </c>
      <c r="C79" s="100"/>
      <c r="D79" s="100"/>
      <c r="E79" s="91" t="str">
        <f>VLOOKUP(F79,Table1[],8,FALSE)</f>
        <v>Required</v>
      </c>
      <c r="F79" s="92" t="s">
        <v>17</v>
      </c>
      <c r="G79" s="92" t="s">
        <v>18</v>
      </c>
      <c r="H79" s="10">
        <f>VLOOKUP(F79,Table1[],6,FALSE)</f>
        <v>0</v>
      </c>
      <c r="I79" s="29"/>
      <c r="J79" s="106"/>
      <c r="K79" s="104"/>
      <c r="L79" s="104"/>
      <c r="M79" s="91" t="str">
        <f>VLOOKUP(N79,Table1[],8,FALSE)</f>
        <v>1 point</v>
      </c>
      <c r="N79" s="92" t="s">
        <v>549</v>
      </c>
      <c r="O79" s="92" t="s">
        <v>397</v>
      </c>
      <c r="P79" s="10">
        <f>VLOOKUP(N79,Table1[],6,FALSE)</f>
        <v>0</v>
      </c>
      <c r="Q79" s="54"/>
      <c r="R79" s="61"/>
      <c r="T79" s="13" t="str">
        <f>SUM(C5:C89,K4:K89,S5:S70)&amp; " MAYBE"</f>
        <v>0 MAYBE</v>
      </c>
      <c r="U79" s="77"/>
      <c r="V79" s="77"/>
      <c r="W79" s="77"/>
      <c r="X79" s="62"/>
    </row>
    <row r="80" spans="2:24" ht="18" customHeight="1">
      <c r="B80" s="102"/>
      <c r="C80" s="100"/>
      <c r="D80" s="100"/>
      <c r="E80" s="94" t="str">
        <f>VLOOKUP(F80,Table1[],8,FALSE)</f>
        <v>3 points</v>
      </c>
      <c r="F80" s="92" t="s">
        <v>24</v>
      </c>
      <c r="G80" s="92" t="s">
        <v>25</v>
      </c>
      <c r="H80" s="10">
        <f>VLOOKUP(F80,Table1[],6,FALSE)</f>
        <v>1</v>
      </c>
      <c r="I80" s="29"/>
      <c r="J80" s="106"/>
      <c r="K80" s="104"/>
      <c r="L80" s="104"/>
      <c r="M80" s="91" t="str">
        <f>VLOOKUP(N80,Table1[],8,FALSE)</f>
        <v>1 point</v>
      </c>
      <c r="N80" s="92" t="s">
        <v>550</v>
      </c>
      <c r="O80" s="92" t="s">
        <v>398</v>
      </c>
      <c r="P80" s="10">
        <f>VLOOKUP(N80,Table1[],6,FALSE)</f>
        <v>0</v>
      </c>
      <c r="Q80" s="54"/>
      <c r="R80" s="61"/>
      <c r="T80" s="13" t="str">
        <f>SUM(D6:D30,D35:D50,L6:L27,D55:D73,D78:D89,L31:L45,L49:L61,L66:L89,T6:T25,T29:T61) &amp; " NO"</f>
        <v>0 NO</v>
      </c>
      <c r="U80" s="77"/>
      <c r="V80" s="77"/>
      <c r="W80" s="13"/>
      <c r="X80" s="62"/>
    </row>
    <row r="81" spans="2:24" ht="18" customHeight="1">
      <c r="B81" s="102"/>
      <c r="C81" s="100"/>
      <c r="D81" s="100"/>
      <c r="E81" s="91" t="str">
        <f>VLOOKUP(F81,Table1[],8,FALSE)</f>
        <v>2 points</v>
      </c>
      <c r="F81" s="92" t="s">
        <v>31</v>
      </c>
      <c r="G81" s="92" t="s">
        <v>32</v>
      </c>
      <c r="H81" s="10">
        <f>VLOOKUP(F81,Table1[],6,FALSE)</f>
        <v>0</v>
      </c>
      <c r="I81" s="29"/>
      <c r="J81" s="106"/>
      <c r="K81" s="104"/>
      <c r="L81" s="104"/>
      <c r="M81" s="91" t="str">
        <f>VLOOKUP(N81,Table1[],8,FALSE)</f>
        <v>1 point</v>
      </c>
      <c r="N81" s="92" t="s">
        <v>551</v>
      </c>
      <c r="O81" s="92" t="s">
        <v>399</v>
      </c>
      <c r="P81" s="10">
        <f>VLOOKUP(N81,Table1[],6,FALSE)</f>
        <v>0</v>
      </c>
      <c r="Q81" s="54"/>
      <c r="R81" s="61"/>
      <c r="T81" s="15"/>
      <c r="U81" s="14"/>
      <c r="V81" s="14"/>
      <c r="W81" s="14"/>
      <c r="X81" s="62"/>
    </row>
    <row r="82" spans="2:24" ht="18" customHeight="1">
      <c r="B82" s="102"/>
      <c r="C82" s="100"/>
      <c r="D82" s="100"/>
      <c r="E82" s="94" t="str">
        <f>VLOOKUP(F82,Table1[],8,FALSE)</f>
        <v>2 points</v>
      </c>
      <c r="F82" s="92" t="s">
        <v>38</v>
      </c>
      <c r="G82" s="92" t="s">
        <v>39</v>
      </c>
      <c r="H82" s="10">
        <f>VLOOKUP(F82,Table1[],6,FALSE)</f>
        <v>1</v>
      </c>
      <c r="I82" s="29"/>
      <c r="J82" s="106"/>
      <c r="K82" s="104"/>
      <c r="L82" s="104"/>
      <c r="M82" s="91" t="str">
        <f>VLOOKUP(N82,Table1[],8,FALSE)</f>
        <v>1 point</v>
      </c>
      <c r="N82" s="92" t="s">
        <v>552</v>
      </c>
      <c r="O82" s="92" t="s">
        <v>401</v>
      </c>
      <c r="P82" s="10">
        <f>VLOOKUP(N82,Table1[],6,FALSE)</f>
        <v>0</v>
      </c>
      <c r="Q82" s="54"/>
      <c r="R82" s="61"/>
      <c r="T82" s="16" t="s">
        <v>534</v>
      </c>
      <c r="U82" s="77"/>
      <c r="V82" s="78"/>
      <c r="W82" s="78"/>
      <c r="X82" s="63"/>
    </row>
    <row r="83" spans="2:24" ht="18" customHeight="1">
      <c r="B83" s="102"/>
      <c r="C83" s="100"/>
      <c r="D83" s="100"/>
      <c r="E83" s="94" t="str">
        <f>VLOOKUP(F83,Table1[],8,FALSE)</f>
        <v>2 points</v>
      </c>
      <c r="F83" s="92" t="s">
        <v>44</v>
      </c>
      <c r="G83" s="92" t="s">
        <v>45</v>
      </c>
      <c r="H83" s="10">
        <f>VLOOKUP(F83,Table1[],6,FALSE)</f>
        <v>1</v>
      </c>
      <c r="I83" s="29"/>
      <c r="J83" s="106"/>
      <c r="K83" s="104"/>
      <c r="L83" s="104"/>
      <c r="M83" s="91" t="str">
        <f>VLOOKUP(N83,Table1[],8,FALSE)</f>
        <v>1 point</v>
      </c>
      <c r="N83" s="92" t="s">
        <v>553</v>
      </c>
      <c r="O83" s="92" t="s">
        <v>402</v>
      </c>
      <c r="P83" s="10">
        <f>VLOOKUP(N83,Table1[],6,FALSE)</f>
        <v>0</v>
      </c>
      <c r="Q83" s="54"/>
      <c r="R83" s="61"/>
      <c r="T83" s="77" t="s">
        <v>533</v>
      </c>
      <c r="U83" s="77"/>
      <c r="V83" s="17"/>
      <c r="W83" s="18"/>
      <c r="X83" s="63"/>
    </row>
    <row r="84" spans="2:24" ht="18" customHeight="1">
      <c r="B84" s="102"/>
      <c r="C84" s="100"/>
      <c r="D84" s="100"/>
      <c r="E84" s="94" t="str">
        <f>VLOOKUP(F84,Table1[],8,FALSE)</f>
        <v>2 points</v>
      </c>
      <c r="F84" s="92" t="s">
        <v>50</v>
      </c>
      <c r="G84" s="92" t="s">
        <v>51</v>
      </c>
      <c r="H84" s="10">
        <f>VLOOKUP(F84,Table1[],6,FALSE)</f>
        <v>1</v>
      </c>
      <c r="I84" s="29"/>
      <c r="J84" s="106"/>
      <c r="K84" s="104"/>
      <c r="L84" s="104"/>
      <c r="M84" s="91" t="str">
        <f>VLOOKUP(N84,Table1[],8,FALSE)</f>
        <v>1 point</v>
      </c>
      <c r="N84" s="92" t="s">
        <v>554</v>
      </c>
      <c r="O84" s="92" t="s">
        <v>496</v>
      </c>
      <c r="P84" s="10">
        <f>VLOOKUP(N84,Table1[],6,FALSE)</f>
        <v>0</v>
      </c>
      <c r="Q84" s="54"/>
      <c r="R84" s="61"/>
      <c r="T84" s="77"/>
      <c r="U84" s="77"/>
      <c r="V84" s="14"/>
      <c r="W84" s="14"/>
      <c r="X84" s="62"/>
    </row>
    <row r="85" spans="2:24" ht="18" customHeight="1">
      <c r="B85" s="102"/>
      <c r="C85" s="100"/>
      <c r="D85" s="100"/>
      <c r="E85" s="91" t="str">
        <f>VLOOKUP(F85,Table1[],8,FALSE)</f>
        <v>1 point</v>
      </c>
      <c r="F85" s="92" t="s">
        <v>56</v>
      </c>
      <c r="G85" s="92" t="s">
        <v>57</v>
      </c>
      <c r="H85" s="10">
        <f>VLOOKUP(F85,Table1[],6,FALSE)</f>
        <v>0</v>
      </c>
      <c r="I85" s="29"/>
      <c r="J85" s="106"/>
      <c r="K85" s="104"/>
      <c r="L85" s="104"/>
      <c r="M85" s="91" t="str">
        <f>VLOOKUP(N85,Table1[],8,FALSE)</f>
        <v>1 point</v>
      </c>
      <c r="N85" s="92" t="s">
        <v>555</v>
      </c>
      <c r="O85" s="92" t="s">
        <v>405</v>
      </c>
      <c r="P85" s="10">
        <f>VLOOKUP(N85,Table1[],6,FALSE)</f>
        <v>0</v>
      </c>
      <c r="Q85" s="54"/>
      <c r="R85" s="61"/>
      <c r="T85" s="77" t="s">
        <v>564</v>
      </c>
      <c r="U85" s="77"/>
      <c r="V85" s="14"/>
      <c r="W85" s="19" t="s">
        <v>565</v>
      </c>
      <c r="X85" s="62"/>
    </row>
    <row r="86" spans="2:24" ht="18" customHeight="1">
      <c r="B86" s="102"/>
      <c r="C86" s="100"/>
      <c r="D86" s="100"/>
      <c r="E86" s="91" t="str">
        <f>VLOOKUP(F86,Table1[],8,FALSE)</f>
        <v>1 point</v>
      </c>
      <c r="F86" s="92" t="s">
        <v>62</v>
      </c>
      <c r="G86" s="92" t="s">
        <v>63</v>
      </c>
      <c r="H86" s="10">
        <f>VLOOKUP(F86,Table1[],6,FALSE)</f>
        <v>0</v>
      </c>
      <c r="I86" s="29"/>
      <c r="J86" s="106"/>
      <c r="K86" s="104"/>
      <c r="L86" s="104"/>
      <c r="M86" s="91" t="str">
        <f>VLOOKUP(N86,Table1[],8,FALSE)</f>
        <v>1 point</v>
      </c>
      <c r="N86" s="92" t="s">
        <v>556</v>
      </c>
      <c r="O86" s="92" t="s">
        <v>407</v>
      </c>
      <c r="P86" s="10">
        <f>VLOOKUP(N86,Table1[],6,FALSE)</f>
        <v>0</v>
      </c>
      <c r="Q86" s="54"/>
      <c r="R86" s="61"/>
      <c r="T86" s="77" t="s">
        <v>562</v>
      </c>
      <c r="U86" s="77"/>
      <c r="V86" s="14"/>
      <c r="W86" s="19" t="s">
        <v>563</v>
      </c>
      <c r="X86" s="62"/>
    </row>
    <row r="87" spans="2:24" ht="18" customHeight="1">
      <c r="B87" s="102"/>
      <c r="C87" s="100"/>
      <c r="D87" s="100"/>
      <c r="E87" s="91" t="str">
        <f>VLOOKUP(F87,Table1[],8,FALSE)</f>
        <v>2 points</v>
      </c>
      <c r="F87" s="92" t="s">
        <v>68</v>
      </c>
      <c r="G87" s="92" t="s">
        <v>69</v>
      </c>
      <c r="H87" s="10">
        <f>VLOOKUP(F87,Table1[],6,FALSE)</f>
        <v>0</v>
      </c>
      <c r="I87" s="29"/>
      <c r="J87" s="106"/>
      <c r="K87" s="104"/>
      <c r="L87" s="104"/>
      <c r="M87" s="91" t="str">
        <f>VLOOKUP(N87,Table1[],8,FALSE)</f>
        <v>1 point</v>
      </c>
      <c r="N87" s="92" t="s">
        <v>557</v>
      </c>
      <c r="O87" s="92" t="s">
        <v>408</v>
      </c>
      <c r="P87" s="10">
        <f>VLOOKUP(N87,Table1[],6,FALSE)</f>
        <v>0</v>
      </c>
      <c r="Q87" s="54"/>
      <c r="R87" s="61"/>
      <c r="T87" s="14"/>
      <c r="U87" s="77"/>
      <c r="V87" s="14"/>
      <c r="W87" s="19"/>
      <c r="X87" s="62"/>
    </row>
    <row r="88" spans="2:24" ht="18" customHeight="1">
      <c r="B88" s="102"/>
      <c r="C88" s="100"/>
      <c r="D88" s="100"/>
      <c r="E88" s="94" t="str">
        <f>VLOOKUP(F88,Table1[],8,FALSE)</f>
        <v>2 points</v>
      </c>
      <c r="F88" s="92" t="s">
        <v>74</v>
      </c>
      <c r="G88" s="92" t="s">
        <v>75</v>
      </c>
      <c r="H88" s="10">
        <f>VLOOKUP(F88,Table1[],6,FALSE)</f>
        <v>1</v>
      </c>
      <c r="I88" s="29"/>
      <c r="J88" s="106"/>
      <c r="K88" s="104"/>
      <c r="L88" s="104"/>
      <c r="M88" s="91" t="str">
        <f>VLOOKUP(N88,Table1[],8,FALSE)</f>
        <v>1 point</v>
      </c>
      <c r="N88" s="92" t="s">
        <v>558</v>
      </c>
      <c r="O88" s="92" t="s">
        <v>504</v>
      </c>
      <c r="P88" s="10">
        <f>VLOOKUP(N88,Table1[],6,FALSE)</f>
        <v>0</v>
      </c>
      <c r="Q88" s="110"/>
      <c r="R88" s="61"/>
      <c r="T88" s="20" t="s">
        <v>560</v>
      </c>
      <c r="U88" s="77"/>
      <c r="V88" s="14"/>
      <c r="W88" s="19">
        <f>MIN(SUM(B5:C89,J4:K89,R5:S70),100)</f>
        <v>31</v>
      </c>
      <c r="X88" s="62"/>
    </row>
    <row r="89" spans="2:24" ht="18" customHeight="1">
      <c r="B89" s="102"/>
      <c r="C89" s="100"/>
      <c r="D89" s="100"/>
      <c r="E89" s="91" t="str">
        <f>VLOOKUP(F89,Table1[],8,FALSE)</f>
        <v>1 point</v>
      </c>
      <c r="F89" s="92" t="s">
        <v>80</v>
      </c>
      <c r="G89" s="92" t="s">
        <v>81</v>
      </c>
      <c r="H89" s="10">
        <f>VLOOKUP(F89,Table1[],6,FALSE)</f>
        <v>0</v>
      </c>
      <c r="I89" s="29"/>
      <c r="J89" s="106"/>
      <c r="K89" s="104"/>
      <c r="L89" s="104"/>
      <c r="M89" s="91" t="str">
        <f>VLOOKUP(N89,Table1[],8,FALSE)</f>
        <v>1 point</v>
      </c>
      <c r="N89" s="92" t="s">
        <v>559</v>
      </c>
      <c r="O89" s="92" t="s">
        <v>505</v>
      </c>
      <c r="P89" s="10">
        <f>VLOOKUP(N89,Table1[],6,FALSE)</f>
        <v>0</v>
      </c>
      <c r="Q89" s="111"/>
      <c r="R89" s="61"/>
      <c r="T89" s="20" t="s">
        <v>561</v>
      </c>
      <c r="U89" s="77"/>
      <c r="V89" s="14"/>
      <c r="W89" s="19" t="str">
        <f>IF(SUM(COUNTIF(B5:B89,"Y")+COUNTIF(J4:J89,"Y")+COUNTIF(R5:R70,"Y"))-11=48,VLOOKUP(W88,Table5[],2),"Preconditions not met")</f>
        <v>Not Certified</v>
      </c>
      <c r="X89" s="62"/>
    </row>
    <row r="90" spans="2:24" ht="14">
      <c r="B90" s="64"/>
      <c r="C90" s="65"/>
      <c r="D90" s="65"/>
      <c r="E90" s="65"/>
      <c r="F90" s="65"/>
      <c r="G90" s="65"/>
      <c r="H90" s="65"/>
      <c r="I90" s="65"/>
      <c r="J90" s="66"/>
      <c r="K90" s="67"/>
      <c r="L90" s="67"/>
      <c r="M90" s="68"/>
      <c r="N90" s="69"/>
      <c r="O90" s="69"/>
      <c r="P90" s="23"/>
      <c r="Q90" s="70"/>
      <c r="R90" s="71"/>
      <c r="S90" s="72"/>
      <c r="T90" s="88" t="s">
        <v>1283</v>
      </c>
      <c r="U90" s="73"/>
      <c r="V90" s="73"/>
      <c r="W90" s="73"/>
      <c r="X90" s="74"/>
    </row>
    <row r="97" spans="16:16" ht="17.5">
      <c r="P97" s="116"/>
    </row>
  </sheetData>
  <mergeCells count="1">
    <mergeCell ref="B2:X2"/>
  </mergeCells>
  <conditionalFormatting sqref="E6:E30 E35:E50 E55:E73 M90 M49:M61">
    <cfRule type="expression" dxfId="11" priority="7">
      <formula>H6&gt;0</formula>
    </cfRule>
  </conditionalFormatting>
  <conditionalFormatting sqref="E78:E89">
    <cfRule type="expression" dxfId="10" priority="6">
      <formula>H78&gt;0</formula>
    </cfRule>
  </conditionalFormatting>
  <conditionalFormatting sqref="U9:U25">
    <cfRule type="expression" dxfId="9" priority="5">
      <formula>X9&gt;0</formula>
    </cfRule>
  </conditionalFormatting>
  <conditionalFormatting sqref="U29:U61">
    <cfRule type="expression" dxfId="8" priority="4">
      <formula>X29&gt;0</formula>
    </cfRule>
  </conditionalFormatting>
  <conditionalFormatting sqref="U66:U70">
    <cfRule type="expression" dxfId="7" priority="3">
      <formula>X66&gt;0</formula>
    </cfRule>
  </conditionalFormatting>
  <conditionalFormatting sqref="M6:M27 M31:M45">
    <cfRule type="expression" dxfId="6" priority="2">
      <formula>P6&gt;0</formula>
    </cfRule>
  </conditionalFormatting>
  <conditionalFormatting sqref="M66:M89">
    <cfRule type="expression" dxfId="5" priority="1">
      <formula>P66&gt;0</formula>
    </cfRule>
  </conditionalFormatting>
  <printOptions horizontalCentered="1" verticalCentered="1"/>
  <pageMargins left="0" right="0" top="0" bottom="0" header="0" footer="0"/>
  <pageSetup scale="38" orientation="landscape" horizontalDpi="0" verticalDpi="0"/>
  <ignoredErrors>
    <ignoredError sqref="T75 T78" formulaRange="1"/>
  </ignoredErrors>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06EB4E-B16A-DC43-B750-8838962766B1}">
  <dimension ref="A1:J322"/>
  <sheetViews>
    <sheetView zoomScale="85" zoomScaleNormal="60" workbookViewId="0">
      <pane xSplit="2" ySplit="1" topLeftCell="D2" activePane="bottomRight" state="frozen"/>
      <selection pane="topRight" activeCell="C1" sqref="C1"/>
      <selection pane="bottomLeft" activeCell="A2" sqref="A2"/>
      <selection pane="bottomRight" activeCell="C2" sqref="C2:C6"/>
    </sheetView>
  </sheetViews>
  <sheetFormatPr defaultColWidth="8.83203125" defaultRowHeight="15.5"/>
  <cols>
    <col min="1" max="1" width="10.83203125" style="81" customWidth="1"/>
    <col min="2" max="2" width="24.5" style="81" customWidth="1"/>
    <col min="3" max="3" width="60.83203125" style="81" customWidth="1"/>
    <col min="4" max="4" width="20.1640625" style="81" customWidth="1"/>
    <col min="5" max="5" width="99.33203125" style="82" customWidth="1"/>
    <col min="6" max="6" width="33.83203125" style="117" customWidth="1"/>
    <col min="7" max="7" width="43.33203125" style="81" customWidth="1"/>
    <col min="8" max="8" width="32.33203125" style="81" customWidth="1"/>
    <col min="9" max="9" width="52.83203125" style="82" customWidth="1"/>
    <col min="10" max="10" width="10.83203125" style="83" customWidth="1"/>
  </cols>
  <sheetData>
    <row r="1" spans="1:9" s="80" customFormat="1" ht="17" customHeight="1">
      <c r="A1" s="147" t="s">
        <v>5</v>
      </c>
      <c r="B1" s="147" t="s">
        <v>568</v>
      </c>
      <c r="C1" s="147" t="s">
        <v>569</v>
      </c>
      <c r="D1" s="147" t="s">
        <v>570</v>
      </c>
      <c r="E1" s="147" t="s">
        <v>571</v>
      </c>
      <c r="F1" s="148" t="s">
        <v>1293</v>
      </c>
      <c r="G1" s="147" t="s">
        <v>572</v>
      </c>
      <c r="H1" s="147" t="s">
        <v>573</v>
      </c>
      <c r="I1" s="79"/>
    </row>
    <row r="2" spans="1:9" ht="100" customHeight="1">
      <c r="A2" s="146" t="s">
        <v>359</v>
      </c>
      <c r="B2" s="146" t="s">
        <v>574</v>
      </c>
      <c r="C2" s="146" t="s">
        <v>575</v>
      </c>
      <c r="D2" s="81" t="s">
        <v>576</v>
      </c>
      <c r="E2" s="82" t="s">
        <v>1298</v>
      </c>
      <c r="G2" s="81" t="s">
        <v>577</v>
      </c>
    </row>
    <row r="3" spans="1:9" ht="100" customHeight="1">
      <c r="A3" s="146"/>
      <c r="B3" s="146"/>
      <c r="C3" s="146"/>
      <c r="D3" s="81" t="s">
        <v>576</v>
      </c>
      <c r="E3" s="82" t="s">
        <v>578</v>
      </c>
      <c r="F3" s="117" t="s">
        <v>579</v>
      </c>
      <c r="G3" s="81" t="s">
        <v>580</v>
      </c>
      <c r="H3" s="81" t="s">
        <v>577</v>
      </c>
    </row>
    <row r="4" spans="1:9" ht="100" customHeight="1">
      <c r="A4" s="146"/>
      <c r="B4" s="146"/>
      <c r="C4" s="146"/>
      <c r="D4" s="81" t="s">
        <v>576</v>
      </c>
      <c r="E4" s="82" t="s">
        <v>581</v>
      </c>
      <c r="F4" s="117" t="s">
        <v>582</v>
      </c>
      <c r="G4" s="81" t="s">
        <v>580</v>
      </c>
      <c r="H4" s="81" t="s">
        <v>577</v>
      </c>
    </row>
    <row r="5" spans="1:9" ht="100" customHeight="1">
      <c r="A5" s="146"/>
      <c r="B5" s="146"/>
      <c r="C5" s="146"/>
      <c r="D5" s="81" t="s">
        <v>583</v>
      </c>
      <c r="E5" s="82" t="s">
        <v>584</v>
      </c>
      <c r="G5" s="81" t="s">
        <v>577</v>
      </c>
    </row>
    <row r="6" spans="1:9" ht="100" customHeight="1">
      <c r="A6" s="146"/>
      <c r="B6" s="146"/>
      <c r="C6" s="146"/>
      <c r="D6" s="81" t="s">
        <v>583</v>
      </c>
      <c r="E6" s="82" t="s">
        <v>585</v>
      </c>
      <c r="F6" s="117" t="s">
        <v>582</v>
      </c>
      <c r="G6" s="81" t="s">
        <v>580</v>
      </c>
      <c r="H6" s="81" t="s">
        <v>577</v>
      </c>
    </row>
    <row r="7" spans="1:9" ht="100" customHeight="1">
      <c r="A7" s="146"/>
      <c r="B7" s="146"/>
      <c r="C7" s="146" t="s">
        <v>586</v>
      </c>
      <c r="D7" s="81" t="s">
        <v>587</v>
      </c>
      <c r="E7" s="82" t="s">
        <v>588</v>
      </c>
      <c r="G7" s="81" t="s">
        <v>577</v>
      </c>
    </row>
    <row r="8" spans="1:9" ht="100" customHeight="1">
      <c r="A8" s="146"/>
      <c r="B8" s="146"/>
      <c r="C8" s="146"/>
      <c r="D8" s="81" t="s">
        <v>587</v>
      </c>
      <c r="E8" s="82" t="s">
        <v>589</v>
      </c>
      <c r="F8" s="117" t="s">
        <v>590</v>
      </c>
      <c r="G8" s="81" t="s">
        <v>580</v>
      </c>
    </row>
    <row r="9" spans="1:9" ht="100" customHeight="1">
      <c r="A9" s="146"/>
      <c r="B9" s="146"/>
      <c r="C9" s="146" t="s">
        <v>591</v>
      </c>
      <c r="D9" s="81" t="s">
        <v>576</v>
      </c>
      <c r="E9" s="82" t="s">
        <v>592</v>
      </c>
      <c r="G9" s="81" t="s">
        <v>577</v>
      </c>
    </row>
    <row r="10" spans="1:9" ht="100" customHeight="1">
      <c r="A10" s="146"/>
      <c r="B10" s="146"/>
      <c r="C10" s="146"/>
      <c r="D10" s="81" t="s">
        <v>583</v>
      </c>
      <c r="E10" s="82" t="s">
        <v>593</v>
      </c>
      <c r="G10" s="81" t="s">
        <v>577</v>
      </c>
    </row>
    <row r="11" spans="1:9" ht="100" customHeight="1">
      <c r="A11" s="146"/>
      <c r="B11" s="146"/>
      <c r="C11" s="81" t="s">
        <v>594</v>
      </c>
      <c r="D11" s="81" t="s">
        <v>587</v>
      </c>
      <c r="E11" s="82" t="s">
        <v>595</v>
      </c>
      <c r="G11" s="81" t="s">
        <v>596</v>
      </c>
      <c r="H11" s="81" t="s">
        <v>597</v>
      </c>
    </row>
    <row r="12" spans="1:9" ht="100" customHeight="1">
      <c r="A12" s="146"/>
      <c r="B12" s="146"/>
      <c r="C12" s="81" t="s">
        <v>598</v>
      </c>
      <c r="D12" s="81" t="s">
        <v>599</v>
      </c>
      <c r="E12" s="82" t="s">
        <v>600</v>
      </c>
      <c r="F12" s="117" t="s">
        <v>1291</v>
      </c>
      <c r="G12" s="81" t="s">
        <v>601</v>
      </c>
    </row>
    <row r="13" spans="1:9" ht="100" customHeight="1">
      <c r="A13" s="146" t="s">
        <v>359</v>
      </c>
      <c r="B13" s="146" t="s">
        <v>602</v>
      </c>
      <c r="C13" s="81" t="s">
        <v>603</v>
      </c>
      <c r="D13" s="81" t="s">
        <v>587</v>
      </c>
      <c r="E13" s="82" t="s">
        <v>604</v>
      </c>
      <c r="G13" s="81" t="s">
        <v>605</v>
      </c>
    </row>
    <row r="14" spans="1:9" ht="100" customHeight="1">
      <c r="A14" s="146"/>
      <c r="B14" s="146"/>
      <c r="C14" s="81" t="s">
        <v>606</v>
      </c>
      <c r="D14" s="81" t="s">
        <v>587</v>
      </c>
      <c r="E14" s="82" t="s">
        <v>607</v>
      </c>
      <c r="G14" s="81" t="s">
        <v>608</v>
      </c>
      <c r="H14" s="81" t="s">
        <v>596</v>
      </c>
    </row>
    <row r="15" spans="1:9" ht="100" customHeight="1">
      <c r="A15" s="146" t="s">
        <v>359</v>
      </c>
      <c r="B15" s="146" t="s">
        <v>609</v>
      </c>
      <c r="C15" s="146" t="s">
        <v>610</v>
      </c>
      <c r="D15" s="81" t="s">
        <v>587</v>
      </c>
      <c r="E15" s="82" t="s">
        <v>611</v>
      </c>
      <c r="G15" s="81" t="s">
        <v>597</v>
      </c>
    </row>
    <row r="16" spans="1:9" ht="100" customHeight="1">
      <c r="A16" s="146"/>
      <c r="B16" s="146"/>
      <c r="C16" s="146"/>
      <c r="D16" s="81" t="s">
        <v>587</v>
      </c>
      <c r="E16" s="82" t="s">
        <v>612</v>
      </c>
      <c r="G16" s="81" t="s">
        <v>580</v>
      </c>
      <c r="H16" s="81" t="s">
        <v>597</v>
      </c>
    </row>
    <row r="17" spans="1:8" ht="100" customHeight="1">
      <c r="A17" s="146"/>
      <c r="B17" s="146"/>
      <c r="C17" s="146"/>
      <c r="D17" s="81" t="s">
        <v>587</v>
      </c>
      <c r="E17" s="82" t="s">
        <v>613</v>
      </c>
      <c r="F17" s="117" t="s">
        <v>614</v>
      </c>
      <c r="G17" s="81" t="s">
        <v>580</v>
      </c>
      <c r="H17" s="81" t="s">
        <v>597</v>
      </c>
    </row>
    <row r="18" spans="1:8" ht="100" customHeight="1">
      <c r="A18" s="81" t="s">
        <v>359</v>
      </c>
      <c r="B18" s="81" t="s">
        <v>615</v>
      </c>
      <c r="C18" s="81" t="s">
        <v>616</v>
      </c>
      <c r="D18" s="81" t="s">
        <v>587</v>
      </c>
      <c r="E18" s="82" t="s">
        <v>617</v>
      </c>
      <c r="G18" s="81" t="s">
        <v>618</v>
      </c>
    </row>
    <row r="19" spans="1:8" ht="100" customHeight="1">
      <c r="A19" s="146" t="s">
        <v>619</v>
      </c>
      <c r="B19" s="146" t="s">
        <v>620</v>
      </c>
      <c r="C19" s="81" t="s">
        <v>621</v>
      </c>
      <c r="D19" s="81" t="s">
        <v>587</v>
      </c>
      <c r="E19" s="82" t="s">
        <v>622</v>
      </c>
      <c r="F19" s="117" t="s">
        <v>1273</v>
      </c>
      <c r="G19" s="81" t="s">
        <v>577</v>
      </c>
    </row>
    <row r="20" spans="1:8" ht="100" customHeight="1">
      <c r="A20" s="146"/>
      <c r="B20" s="146"/>
      <c r="C20" s="81" t="s">
        <v>623</v>
      </c>
      <c r="D20" s="81" t="s">
        <v>587</v>
      </c>
      <c r="E20" s="82" t="s">
        <v>624</v>
      </c>
      <c r="G20" s="81" t="s">
        <v>577</v>
      </c>
    </row>
    <row r="21" spans="1:8" ht="100" customHeight="1">
      <c r="A21" s="146"/>
      <c r="B21" s="146"/>
      <c r="C21" s="81" t="s">
        <v>625</v>
      </c>
      <c r="D21" s="81" t="s">
        <v>587</v>
      </c>
      <c r="E21" s="82" t="s">
        <v>626</v>
      </c>
      <c r="G21" s="81" t="s">
        <v>577</v>
      </c>
    </row>
    <row r="22" spans="1:8" ht="100" customHeight="1">
      <c r="A22" s="146" t="s">
        <v>619</v>
      </c>
      <c r="B22" s="146" t="s">
        <v>627</v>
      </c>
      <c r="C22" s="146" t="s">
        <v>628</v>
      </c>
      <c r="D22" s="81" t="s">
        <v>587</v>
      </c>
      <c r="E22" s="82" t="s">
        <v>629</v>
      </c>
      <c r="G22" s="81" t="s">
        <v>597</v>
      </c>
    </row>
    <row r="23" spans="1:8" ht="100" customHeight="1">
      <c r="A23" s="146"/>
      <c r="B23" s="146"/>
      <c r="C23" s="146"/>
      <c r="D23" s="81" t="s">
        <v>587</v>
      </c>
      <c r="E23" s="82" t="s">
        <v>630</v>
      </c>
      <c r="G23" s="81" t="s">
        <v>597</v>
      </c>
    </row>
    <row r="24" spans="1:8" ht="100" customHeight="1">
      <c r="A24" s="146"/>
      <c r="B24" s="146"/>
      <c r="C24" s="146"/>
      <c r="D24" s="81" t="s">
        <v>587</v>
      </c>
      <c r="E24" s="82" t="s">
        <v>631</v>
      </c>
      <c r="G24" s="81" t="s">
        <v>580</v>
      </c>
    </row>
    <row r="25" spans="1:8" ht="100" customHeight="1">
      <c r="A25" s="146"/>
      <c r="B25" s="146"/>
      <c r="C25" s="146" t="s">
        <v>632</v>
      </c>
      <c r="D25" s="81" t="s">
        <v>587</v>
      </c>
      <c r="E25" s="82" t="s">
        <v>633</v>
      </c>
      <c r="G25" s="81" t="s">
        <v>597</v>
      </c>
    </row>
    <row r="26" spans="1:8" ht="100" customHeight="1">
      <c r="A26" s="146"/>
      <c r="B26" s="146"/>
      <c r="C26" s="146"/>
      <c r="D26" s="81" t="s">
        <v>587</v>
      </c>
      <c r="E26" s="82" t="s">
        <v>634</v>
      </c>
      <c r="G26" s="81" t="s">
        <v>597</v>
      </c>
    </row>
    <row r="27" spans="1:8" ht="100" customHeight="1">
      <c r="A27" s="146" t="s">
        <v>619</v>
      </c>
      <c r="B27" s="146" t="s">
        <v>635</v>
      </c>
      <c r="C27" s="81" t="s">
        <v>636</v>
      </c>
      <c r="D27" s="81" t="s">
        <v>587</v>
      </c>
      <c r="E27" s="82" t="s">
        <v>637</v>
      </c>
      <c r="G27" s="81" t="s">
        <v>608</v>
      </c>
      <c r="H27" s="81" t="s">
        <v>638</v>
      </c>
    </row>
    <row r="28" spans="1:8" ht="100" customHeight="1">
      <c r="A28" s="146"/>
      <c r="B28" s="146"/>
      <c r="C28" s="146" t="s">
        <v>639</v>
      </c>
      <c r="D28" s="81" t="s">
        <v>587</v>
      </c>
      <c r="E28" s="82" t="s">
        <v>640</v>
      </c>
      <c r="G28" s="81" t="s">
        <v>641</v>
      </c>
    </row>
    <row r="29" spans="1:8" ht="100" customHeight="1">
      <c r="A29" s="146"/>
      <c r="B29" s="146"/>
      <c r="C29" s="146"/>
      <c r="D29" s="81" t="s">
        <v>587</v>
      </c>
      <c r="E29" s="82" t="s">
        <v>642</v>
      </c>
      <c r="G29" s="81" t="s">
        <v>608</v>
      </c>
      <c r="H29" s="81" t="s">
        <v>597</v>
      </c>
    </row>
    <row r="30" spans="1:8" ht="100" customHeight="1">
      <c r="A30" s="146" t="s">
        <v>619</v>
      </c>
      <c r="B30" s="146" t="s">
        <v>643</v>
      </c>
      <c r="C30" s="146" t="s">
        <v>644</v>
      </c>
      <c r="D30" s="81" t="s">
        <v>587</v>
      </c>
      <c r="E30" s="82" t="s">
        <v>645</v>
      </c>
      <c r="G30" s="81" t="s">
        <v>608</v>
      </c>
      <c r="H30" s="81" t="s">
        <v>597</v>
      </c>
    </row>
    <row r="31" spans="1:8" ht="100" customHeight="1">
      <c r="A31" s="146"/>
      <c r="B31" s="146"/>
      <c r="C31" s="146"/>
      <c r="D31" s="81" t="s">
        <v>587</v>
      </c>
      <c r="E31" s="82" t="s">
        <v>646</v>
      </c>
      <c r="G31" s="81" t="s">
        <v>601</v>
      </c>
    </row>
    <row r="32" spans="1:8" ht="100" customHeight="1">
      <c r="A32" s="146"/>
      <c r="B32" s="146"/>
      <c r="C32" s="81" t="s">
        <v>647</v>
      </c>
      <c r="D32" s="81" t="s">
        <v>587</v>
      </c>
      <c r="E32" s="82" t="s">
        <v>648</v>
      </c>
      <c r="F32" s="117" t="s">
        <v>649</v>
      </c>
      <c r="G32" s="81" t="s">
        <v>608</v>
      </c>
      <c r="H32" s="81" t="s">
        <v>596</v>
      </c>
    </row>
    <row r="33" spans="1:8" ht="100" customHeight="1">
      <c r="A33" s="146" t="s">
        <v>619</v>
      </c>
      <c r="B33" s="146" t="s">
        <v>650</v>
      </c>
      <c r="C33" s="146" t="s">
        <v>651</v>
      </c>
      <c r="D33" s="81" t="s">
        <v>587</v>
      </c>
      <c r="E33" s="82" t="s">
        <v>652</v>
      </c>
      <c r="G33" s="81" t="s">
        <v>608</v>
      </c>
      <c r="H33" s="81" t="s">
        <v>638</v>
      </c>
    </row>
    <row r="34" spans="1:8" ht="100" customHeight="1">
      <c r="A34" s="146"/>
      <c r="B34" s="146"/>
      <c r="C34" s="146"/>
      <c r="D34" s="81" t="s">
        <v>587</v>
      </c>
      <c r="E34" s="82" t="s">
        <v>653</v>
      </c>
      <c r="G34" s="81" t="s">
        <v>605</v>
      </c>
    </row>
    <row r="35" spans="1:8" ht="100" customHeight="1">
      <c r="A35" s="146"/>
      <c r="B35" s="146"/>
      <c r="C35" s="146"/>
      <c r="D35" s="81" t="s">
        <v>587</v>
      </c>
      <c r="E35" s="82" t="s">
        <v>654</v>
      </c>
      <c r="G35" s="81" t="s">
        <v>608</v>
      </c>
      <c r="H35" s="81" t="s">
        <v>638</v>
      </c>
    </row>
    <row r="36" spans="1:8" ht="100" customHeight="1">
      <c r="A36" s="146"/>
      <c r="B36" s="146"/>
      <c r="C36" s="81" t="s">
        <v>655</v>
      </c>
      <c r="D36" s="81" t="s">
        <v>587</v>
      </c>
      <c r="E36" s="82" t="s">
        <v>656</v>
      </c>
      <c r="G36" s="81" t="s">
        <v>580</v>
      </c>
    </row>
    <row r="37" spans="1:8" ht="100" customHeight="1">
      <c r="A37" s="146" t="s">
        <v>619</v>
      </c>
      <c r="B37" s="146" t="s">
        <v>657</v>
      </c>
      <c r="C37" s="146" t="s">
        <v>658</v>
      </c>
      <c r="D37" s="81" t="s">
        <v>659</v>
      </c>
      <c r="E37" s="82" t="s">
        <v>660</v>
      </c>
      <c r="G37" s="81" t="s">
        <v>608</v>
      </c>
      <c r="H37" s="81" t="s">
        <v>596</v>
      </c>
    </row>
    <row r="38" spans="1:8" ht="100" customHeight="1">
      <c r="A38" s="146"/>
      <c r="B38" s="146"/>
      <c r="C38" s="146"/>
      <c r="D38" s="81" t="s">
        <v>659</v>
      </c>
      <c r="E38" s="82" t="s">
        <v>661</v>
      </c>
      <c r="G38" s="81" t="s">
        <v>597</v>
      </c>
    </row>
    <row r="39" spans="1:8" ht="100" customHeight="1">
      <c r="A39" s="146"/>
      <c r="B39" s="146"/>
      <c r="C39" s="146"/>
      <c r="D39" s="81" t="s">
        <v>659</v>
      </c>
      <c r="E39" s="82" t="s">
        <v>662</v>
      </c>
      <c r="G39" s="81" t="s">
        <v>608</v>
      </c>
      <c r="H39" s="81" t="s">
        <v>596</v>
      </c>
    </row>
    <row r="40" spans="1:8" ht="100" customHeight="1">
      <c r="A40" s="146" t="s">
        <v>619</v>
      </c>
      <c r="B40" s="146" t="s">
        <v>663</v>
      </c>
      <c r="C40" s="146" t="s">
        <v>664</v>
      </c>
      <c r="D40" s="81" t="s">
        <v>599</v>
      </c>
      <c r="E40" s="82" t="s">
        <v>665</v>
      </c>
      <c r="G40" s="81" t="s">
        <v>580</v>
      </c>
    </row>
    <row r="41" spans="1:8" ht="100" customHeight="1">
      <c r="A41" s="146"/>
      <c r="B41" s="146"/>
      <c r="C41" s="146"/>
      <c r="D41" s="81" t="s">
        <v>666</v>
      </c>
      <c r="E41" s="82" t="s">
        <v>667</v>
      </c>
      <c r="G41" s="81" t="s">
        <v>608</v>
      </c>
      <c r="H41" s="81" t="s">
        <v>597</v>
      </c>
    </row>
    <row r="42" spans="1:8" ht="100" customHeight="1">
      <c r="A42" s="146"/>
      <c r="B42" s="146"/>
      <c r="C42" s="146"/>
      <c r="D42" s="81" t="s">
        <v>668</v>
      </c>
      <c r="E42" s="82" t="s">
        <v>669</v>
      </c>
      <c r="G42" s="81" t="s">
        <v>608</v>
      </c>
      <c r="H42" s="81" t="s">
        <v>597</v>
      </c>
    </row>
    <row r="43" spans="1:8" ht="100" customHeight="1">
      <c r="A43" s="146" t="s">
        <v>619</v>
      </c>
      <c r="B43" s="146" t="s">
        <v>670</v>
      </c>
      <c r="C43" s="146" t="s">
        <v>671</v>
      </c>
      <c r="D43" s="81" t="s">
        <v>587</v>
      </c>
      <c r="E43" s="82" t="s">
        <v>672</v>
      </c>
      <c r="G43" s="81" t="s">
        <v>608</v>
      </c>
      <c r="H43" s="81" t="s">
        <v>597</v>
      </c>
    </row>
    <row r="44" spans="1:8" ht="100" customHeight="1">
      <c r="A44" s="146"/>
      <c r="B44" s="146"/>
      <c r="C44" s="146"/>
      <c r="D44" s="81" t="s">
        <v>587</v>
      </c>
      <c r="E44" s="82" t="s">
        <v>673</v>
      </c>
      <c r="G44" s="81" t="s">
        <v>674</v>
      </c>
    </row>
    <row r="45" spans="1:8" ht="100" customHeight="1">
      <c r="A45" s="146" t="s">
        <v>619</v>
      </c>
      <c r="B45" s="146" t="s">
        <v>675</v>
      </c>
      <c r="C45" s="146" t="s">
        <v>676</v>
      </c>
      <c r="D45" s="81" t="s">
        <v>587</v>
      </c>
      <c r="E45" s="82" t="s">
        <v>677</v>
      </c>
      <c r="G45" s="81" t="s">
        <v>608</v>
      </c>
      <c r="H45" s="81" t="s">
        <v>597</v>
      </c>
    </row>
    <row r="46" spans="1:8" ht="100" customHeight="1">
      <c r="A46" s="146"/>
      <c r="B46" s="146"/>
      <c r="C46" s="146"/>
      <c r="D46" s="81" t="s">
        <v>587</v>
      </c>
      <c r="E46" s="82" t="s">
        <v>678</v>
      </c>
      <c r="G46" s="81" t="s">
        <v>674</v>
      </c>
    </row>
    <row r="47" spans="1:8" ht="100" customHeight="1">
      <c r="A47" s="146" t="s">
        <v>619</v>
      </c>
      <c r="B47" s="146" t="s">
        <v>679</v>
      </c>
      <c r="C47" s="146" t="s">
        <v>680</v>
      </c>
      <c r="D47" s="81" t="s">
        <v>587</v>
      </c>
      <c r="E47" s="82" t="s">
        <v>681</v>
      </c>
      <c r="G47" s="81" t="s">
        <v>608</v>
      </c>
      <c r="H47" s="81" t="s">
        <v>597</v>
      </c>
    </row>
    <row r="48" spans="1:8" ht="100" customHeight="1">
      <c r="A48" s="146"/>
      <c r="B48" s="146"/>
      <c r="C48" s="146"/>
      <c r="D48" s="81" t="s">
        <v>587</v>
      </c>
      <c r="E48" s="82" t="s">
        <v>682</v>
      </c>
      <c r="G48" s="81" t="s">
        <v>674</v>
      </c>
    </row>
    <row r="49" spans="1:8" ht="100" customHeight="1">
      <c r="A49" s="81" t="s">
        <v>359</v>
      </c>
      <c r="B49" s="81" t="s">
        <v>683</v>
      </c>
      <c r="C49" s="81" t="s">
        <v>684</v>
      </c>
      <c r="D49" s="81" t="s">
        <v>587</v>
      </c>
      <c r="E49" s="82" t="s">
        <v>685</v>
      </c>
      <c r="F49" s="117" t="s">
        <v>686</v>
      </c>
      <c r="G49" s="81" t="s">
        <v>577</v>
      </c>
    </row>
    <row r="50" spans="1:8" ht="100" customHeight="1">
      <c r="A50" s="146" t="s">
        <v>359</v>
      </c>
      <c r="B50" s="146" t="s">
        <v>687</v>
      </c>
      <c r="C50" s="81" t="s">
        <v>688</v>
      </c>
      <c r="D50" s="81" t="s">
        <v>587</v>
      </c>
      <c r="E50" s="82" t="s">
        <v>689</v>
      </c>
      <c r="F50" s="117" t="s">
        <v>686</v>
      </c>
      <c r="G50" s="81" t="s">
        <v>577</v>
      </c>
    </row>
    <row r="51" spans="1:8" ht="100" customHeight="1">
      <c r="A51" s="146"/>
      <c r="B51" s="146"/>
      <c r="C51" s="146" t="s">
        <v>690</v>
      </c>
      <c r="D51" s="81" t="s">
        <v>587</v>
      </c>
      <c r="E51" s="82" t="s">
        <v>691</v>
      </c>
      <c r="G51" s="81" t="s">
        <v>580</v>
      </c>
    </row>
    <row r="52" spans="1:8" ht="100" customHeight="1">
      <c r="A52" s="146"/>
      <c r="B52" s="146"/>
      <c r="C52" s="146"/>
      <c r="D52" s="81" t="s">
        <v>587</v>
      </c>
      <c r="E52" s="82" t="s">
        <v>692</v>
      </c>
      <c r="F52" s="117" t="s">
        <v>693</v>
      </c>
      <c r="G52" s="81" t="s">
        <v>580</v>
      </c>
    </row>
    <row r="53" spans="1:8" ht="100" customHeight="1">
      <c r="A53" s="146" t="s">
        <v>359</v>
      </c>
      <c r="B53" s="146" t="s">
        <v>694</v>
      </c>
      <c r="C53" s="81" t="s">
        <v>695</v>
      </c>
      <c r="D53" s="81" t="s">
        <v>587</v>
      </c>
      <c r="E53" s="82" t="s">
        <v>696</v>
      </c>
      <c r="G53" s="81" t="s">
        <v>601</v>
      </c>
    </row>
    <row r="54" spans="1:8" ht="100" customHeight="1">
      <c r="A54" s="146"/>
      <c r="B54" s="146"/>
      <c r="C54" s="146" t="s">
        <v>697</v>
      </c>
      <c r="D54" s="81" t="s">
        <v>587</v>
      </c>
      <c r="E54" s="82" t="s">
        <v>698</v>
      </c>
      <c r="G54" s="81" t="s">
        <v>580</v>
      </c>
    </row>
    <row r="55" spans="1:8" ht="100" customHeight="1">
      <c r="A55" s="146"/>
      <c r="B55" s="146"/>
      <c r="C55" s="146"/>
      <c r="D55" s="81" t="s">
        <v>587</v>
      </c>
      <c r="E55" s="82" t="s">
        <v>699</v>
      </c>
      <c r="G55" s="81" t="s">
        <v>674</v>
      </c>
    </row>
    <row r="56" spans="1:8" ht="100" customHeight="1">
      <c r="A56" s="81" t="s">
        <v>619</v>
      </c>
      <c r="B56" s="81" t="s">
        <v>700</v>
      </c>
      <c r="C56" s="81" t="s">
        <v>701</v>
      </c>
      <c r="D56" s="81" t="s">
        <v>587</v>
      </c>
      <c r="E56" s="82" t="s">
        <v>702</v>
      </c>
      <c r="G56" s="81" t="s">
        <v>577</v>
      </c>
    </row>
    <row r="57" spans="1:8" ht="100" customHeight="1">
      <c r="A57" s="146" t="s">
        <v>619</v>
      </c>
      <c r="B57" s="146" t="s">
        <v>703</v>
      </c>
      <c r="C57" s="146" t="s">
        <v>704</v>
      </c>
      <c r="D57" s="81" t="s">
        <v>587</v>
      </c>
      <c r="E57" s="82" t="s">
        <v>705</v>
      </c>
      <c r="F57" s="117" t="s">
        <v>706</v>
      </c>
      <c r="G57" s="81" t="s">
        <v>580</v>
      </c>
    </row>
    <row r="58" spans="1:8" ht="100" customHeight="1">
      <c r="A58" s="146"/>
      <c r="B58" s="146"/>
      <c r="C58" s="146"/>
      <c r="D58" s="81" t="s">
        <v>587</v>
      </c>
      <c r="E58" s="82" t="s">
        <v>707</v>
      </c>
      <c r="G58" s="81" t="s">
        <v>601</v>
      </c>
    </row>
    <row r="59" spans="1:8" ht="100" customHeight="1">
      <c r="A59" s="146"/>
      <c r="B59" s="146"/>
      <c r="C59" s="81" t="s">
        <v>708</v>
      </c>
      <c r="D59" s="81" t="s">
        <v>587</v>
      </c>
      <c r="E59" s="82" t="s">
        <v>709</v>
      </c>
      <c r="G59" s="81" t="s">
        <v>605</v>
      </c>
    </row>
    <row r="60" spans="1:8" ht="100" customHeight="1">
      <c r="A60" s="146" t="s">
        <v>619</v>
      </c>
      <c r="B60" s="146" t="s">
        <v>710</v>
      </c>
      <c r="C60" s="146" t="s">
        <v>711</v>
      </c>
      <c r="D60" s="81" t="s">
        <v>599</v>
      </c>
      <c r="E60" s="82" t="s">
        <v>712</v>
      </c>
      <c r="G60" s="81" t="s">
        <v>580</v>
      </c>
    </row>
    <row r="61" spans="1:8" ht="100" customHeight="1">
      <c r="A61" s="146"/>
      <c r="B61" s="146"/>
      <c r="C61" s="146"/>
      <c r="D61" s="81" t="s">
        <v>599</v>
      </c>
      <c r="E61" s="82" t="s">
        <v>713</v>
      </c>
      <c r="G61" s="81" t="s">
        <v>605</v>
      </c>
    </row>
    <row r="62" spans="1:8" ht="100" customHeight="1">
      <c r="A62" s="146" t="s">
        <v>619</v>
      </c>
      <c r="B62" s="146" t="s">
        <v>714</v>
      </c>
      <c r="C62" s="81" t="s">
        <v>715</v>
      </c>
      <c r="D62" s="81" t="s">
        <v>587</v>
      </c>
      <c r="E62" s="82" t="s">
        <v>716</v>
      </c>
      <c r="G62" s="81" t="s">
        <v>641</v>
      </c>
    </row>
    <row r="63" spans="1:8" ht="100" customHeight="1">
      <c r="A63" s="146"/>
      <c r="B63" s="146"/>
      <c r="C63" s="146" t="s">
        <v>717</v>
      </c>
      <c r="D63" s="81" t="s">
        <v>587</v>
      </c>
      <c r="E63" s="82" t="s">
        <v>718</v>
      </c>
      <c r="G63" s="81" t="s">
        <v>641</v>
      </c>
    </row>
    <row r="64" spans="1:8" ht="100" customHeight="1">
      <c r="A64" s="146"/>
      <c r="B64" s="146"/>
      <c r="C64" s="146"/>
      <c r="D64" s="81" t="s">
        <v>587</v>
      </c>
      <c r="E64" s="82" t="s">
        <v>719</v>
      </c>
      <c r="G64" s="81" t="s">
        <v>608</v>
      </c>
      <c r="H64" s="81" t="s">
        <v>597</v>
      </c>
    </row>
    <row r="65" spans="1:8" ht="100" customHeight="1">
      <c r="A65" s="146"/>
      <c r="B65" s="146"/>
      <c r="C65" s="146" t="s">
        <v>720</v>
      </c>
      <c r="D65" s="81" t="s">
        <v>587</v>
      </c>
      <c r="E65" s="82" t="s">
        <v>721</v>
      </c>
      <c r="G65" s="81" t="s">
        <v>605</v>
      </c>
    </row>
    <row r="66" spans="1:8" ht="100" customHeight="1">
      <c r="A66" s="146"/>
      <c r="B66" s="146"/>
      <c r="C66" s="146"/>
      <c r="D66" s="81" t="s">
        <v>587</v>
      </c>
      <c r="E66" s="82" t="s">
        <v>722</v>
      </c>
      <c r="G66" s="81" t="s">
        <v>674</v>
      </c>
    </row>
    <row r="67" spans="1:8" ht="100" customHeight="1">
      <c r="A67" s="146" t="s">
        <v>619</v>
      </c>
      <c r="B67" s="146" t="s">
        <v>723</v>
      </c>
      <c r="C67" s="146" t="s">
        <v>724</v>
      </c>
      <c r="D67" s="81" t="s">
        <v>599</v>
      </c>
      <c r="E67" s="82" t="s">
        <v>725</v>
      </c>
      <c r="G67" s="81" t="s">
        <v>608</v>
      </c>
      <c r="H67" s="81" t="s">
        <v>638</v>
      </c>
    </row>
    <row r="68" spans="1:8" ht="100" customHeight="1">
      <c r="A68" s="146"/>
      <c r="B68" s="146"/>
      <c r="C68" s="146"/>
      <c r="D68" s="81" t="s">
        <v>599</v>
      </c>
      <c r="E68" s="82" t="s">
        <v>726</v>
      </c>
      <c r="F68" s="117" t="s">
        <v>1275</v>
      </c>
      <c r="G68" s="81" t="s">
        <v>608</v>
      </c>
      <c r="H68" s="81" t="s">
        <v>638</v>
      </c>
    </row>
    <row r="69" spans="1:8" ht="100" customHeight="1">
      <c r="A69" s="146"/>
      <c r="B69" s="146"/>
      <c r="C69" s="146"/>
      <c r="D69" s="81" t="s">
        <v>599</v>
      </c>
      <c r="E69" s="82" t="s">
        <v>727</v>
      </c>
      <c r="G69" s="81" t="s">
        <v>605</v>
      </c>
    </row>
    <row r="70" spans="1:8" ht="100" customHeight="1">
      <c r="A70" s="146"/>
      <c r="B70" s="146"/>
      <c r="C70" s="146"/>
      <c r="D70" s="81" t="s">
        <v>728</v>
      </c>
      <c r="E70" s="82" t="s">
        <v>729</v>
      </c>
      <c r="G70" s="81" t="s">
        <v>608</v>
      </c>
    </row>
    <row r="71" spans="1:8" ht="100" customHeight="1">
      <c r="A71" s="146"/>
      <c r="B71" s="146"/>
      <c r="C71" s="81" t="s">
        <v>730</v>
      </c>
      <c r="D71" s="81" t="s">
        <v>599</v>
      </c>
      <c r="E71" s="82" t="s">
        <v>1274</v>
      </c>
      <c r="G71" s="81" t="s">
        <v>608</v>
      </c>
      <c r="H71" s="81" t="s">
        <v>638</v>
      </c>
    </row>
    <row r="72" spans="1:8" ht="100" customHeight="1">
      <c r="A72" s="146"/>
      <c r="B72" s="146"/>
      <c r="C72" s="81" t="s">
        <v>731</v>
      </c>
      <c r="D72" s="81" t="s">
        <v>587</v>
      </c>
      <c r="E72" s="82" t="s">
        <v>732</v>
      </c>
      <c r="G72" s="81" t="s">
        <v>608</v>
      </c>
      <c r="H72" s="81" t="s">
        <v>638</v>
      </c>
    </row>
    <row r="73" spans="1:8" ht="100" customHeight="1">
      <c r="A73" s="81" t="s">
        <v>619</v>
      </c>
      <c r="B73" s="81" t="s">
        <v>733</v>
      </c>
      <c r="C73" s="81" t="s">
        <v>734</v>
      </c>
      <c r="D73" s="81" t="s">
        <v>587</v>
      </c>
      <c r="E73" s="82" t="s">
        <v>735</v>
      </c>
      <c r="F73" s="117" t="s">
        <v>736</v>
      </c>
      <c r="G73" s="81" t="s">
        <v>608</v>
      </c>
      <c r="H73" s="81" t="s">
        <v>641</v>
      </c>
    </row>
    <row r="74" spans="1:8" ht="100" customHeight="1">
      <c r="A74" s="146" t="s">
        <v>359</v>
      </c>
      <c r="B74" s="146" t="s">
        <v>737</v>
      </c>
      <c r="C74" s="146" t="s">
        <v>738</v>
      </c>
      <c r="D74" s="81" t="s">
        <v>739</v>
      </c>
      <c r="E74" s="82" t="s">
        <v>740</v>
      </c>
      <c r="G74" s="81" t="s">
        <v>605</v>
      </c>
    </row>
    <row r="75" spans="1:8" ht="100" customHeight="1">
      <c r="A75" s="146"/>
      <c r="B75" s="146"/>
      <c r="C75" s="146"/>
      <c r="D75" s="81" t="s">
        <v>741</v>
      </c>
      <c r="E75" s="82" t="s">
        <v>742</v>
      </c>
      <c r="G75" s="81" t="s">
        <v>605</v>
      </c>
    </row>
    <row r="76" spans="1:8" ht="100" customHeight="1">
      <c r="A76" s="146"/>
      <c r="B76" s="146"/>
      <c r="C76" s="146" t="s">
        <v>743</v>
      </c>
      <c r="D76" s="81" t="s">
        <v>587</v>
      </c>
      <c r="E76" s="82" t="s">
        <v>744</v>
      </c>
      <c r="G76" s="81" t="s">
        <v>608</v>
      </c>
      <c r="H76" s="81" t="s">
        <v>596</v>
      </c>
    </row>
    <row r="77" spans="1:8" ht="100" customHeight="1">
      <c r="A77" s="146"/>
      <c r="B77" s="146"/>
      <c r="C77" s="146"/>
      <c r="D77" s="81" t="s">
        <v>741</v>
      </c>
      <c r="E77" s="82" t="s">
        <v>745</v>
      </c>
      <c r="G77" s="81" t="s">
        <v>608</v>
      </c>
      <c r="H77" s="81" t="s">
        <v>596</v>
      </c>
    </row>
    <row r="78" spans="1:8" ht="100" customHeight="1">
      <c r="A78" s="146" t="s">
        <v>359</v>
      </c>
      <c r="B78" s="146" t="s">
        <v>746</v>
      </c>
      <c r="C78" s="146" t="s">
        <v>747</v>
      </c>
      <c r="D78" s="81" t="s">
        <v>587</v>
      </c>
      <c r="E78" s="82" t="s">
        <v>748</v>
      </c>
      <c r="G78" s="81" t="s">
        <v>608</v>
      </c>
      <c r="H78" s="81" t="s">
        <v>596</v>
      </c>
    </row>
    <row r="79" spans="1:8" ht="100" customHeight="1">
      <c r="A79" s="146"/>
      <c r="B79" s="146"/>
      <c r="C79" s="146"/>
      <c r="D79" s="81" t="s">
        <v>741</v>
      </c>
      <c r="E79" s="82" t="s">
        <v>749</v>
      </c>
      <c r="G79" s="81" t="s">
        <v>608</v>
      </c>
      <c r="H79" s="81" t="s">
        <v>596</v>
      </c>
    </row>
    <row r="80" spans="1:8" ht="100" customHeight="1">
      <c r="A80" s="146"/>
      <c r="B80" s="146"/>
      <c r="C80" s="146" t="s">
        <v>750</v>
      </c>
      <c r="D80" s="81" t="s">
        <v>741</v>
      </c>
      <c r="E80" s="82" t="s">
        <v>751</v>
      </c>
      <c r="G80" s="81" t="s">
        <v>605</v>
      </c>
    </row>
    <row r="81" spans="1:8" ht="100" customHeight="1">
      <c r="A81" s="146"/>
      <c r="B81" s="146"/>
      <c r="C81" s="146"/>
      <c r="D81" s="81" t="s">
        <v>741</v>
      </c>
      <c r="E81" s="82" t="s">
        <v>752</v>
      </c>
      <c r="G81" s="81" t="s">
        <v>608</v>
      </c>
      <c r="H81" s="81" t="s">
        <v>596</v>
      </c>
    </row>
    <row r="82" spans="1:8" ht="100" customHeight="1">
      <c r="A82" s="146"/>
      <c r="B82" s="146"/>
      <c r="C82" s="81" t="s">
        <v>753</v>
      </c>
      <c r="D82" s="81" t="s">
        <v>741</v>
      </c>
      <c r="E82" s="82" t="s">
        <v>754</v>
      </c>
      <c r="G82" s="81" t="s">
        <v>608</v>
      </c>
      <c r="H82" s="81" t="s">
        <v>596</v>
      </c>
    </row>
    <row r="83" spans="1:8" ht="100" customHeight="1">
      <c r="A83" s="146" t="s">
        <v>619</v>
      </c>
      <c r="B83" s="146" t="s">
        <v>755</v>
      </c>
      <c r="C83" s="81" t="s">
        <v>756</v>
      </c>
      <c r="D83" s="81" t="s">
        <v>587</v>
      </c>
      <c r="E83" s="82" t="s">
        <v>757</v>
      </c>
      <c r="G83" s="81" t="s">
        <v>605</v>
      </c>
    </row>
    <row r="84" spans="1:8" ht="100" customHeight="1">
      <c r="A84" s="146"/>
      <c r="B84" s="146"/>
      <c r="C84" s="81" t="s">
        <v>758</v>
      </c>
      <c r="D84" s="81" t="s">
        <v>587</v>
      </c>
      <c r="E84" s="82" t="s">
        <v>759</v>
      </c>
      <c r="F84" s="117" t="s">
        <v>760</v>
      </c>
      <c r="G84" s="81" t="s">
        <v>605</v>
      </c>
    </row>
    <row r="85" spans="1:8" ht="100" customHeight="1">
      <c r="A85" s="146" t="s">
        <v>619</v>
      </c>
      <c r="B85" s="146" t="s">
        <v>761</v>
      </c>
      <c r="C85" s="146" t="s">
        <v>762</v>
      </c>
      <c r="D85" s="81" t="s">
        <v>587</v>
      </c>
      <c r="E85" s="82" t="s">
        <v>763</v>
      </c>
      <c r="G85" s="81" t="s">
        <v>608</v>
      </c>
      <c r="H85" s="81" t="s">
        <v>596</v>
      </c>
    </row>
    <row r="86" spans="1:8" ht="100" customHeight="1">
      <c r="A86" s="146"/>
      <c r="B86" s="146"/>
      <c r="C86" s="146"/>
      <c r="D86" s="81" t="s">
        <v>587</v>
      </c>
      <c r="E86" s="82" t="s">
        <v>764</v>
      </c>
      <c r="G86" s="81" t="s">
        <v>608</v>
      </c>
      <c r="H86" s="81" t="s">
        <v>596</v>
      </c>
    </row>
    <row r="87" spans="1:8" ht="100" customHeight="1">
      <c r="A87" s="146" t="s">
        <v>619</v>
      </c>
      <c r="B87" s="146" t="s">
        <v>765</v>
      </c>
      <c r="C87" s="146" t="s">
        <v>766</v>
      </c>
      <c r="D87" s="81" t="s">
        <v>587</v>
      </c>
      <c r="E87" s="82" t="s">
        <v>767</v>
      </c>
      <c r="G87" s="81" t="s">
        <v>605</v>
      </c>
    </row>
    <row r="88" spans="1:8" ht="100" customHeight="1">
      <c r="A88" s="146"/>
      <c r="B88" s="146"/>
      <c r="C88" s="146"/>
      <c r="D88" s="81" t="s">
        <v>587</v>
      </c>
      <c r="E88" s="82" t="s">
        <v>768</v>
      </c>
      <c r="G88" s="81" t="s">
        <v>605</v>
      </c>
    </row>
    <row r="89" spans="1:8" ht="100" customHeight="1">
      <c r="A89" s="81" t="s">
        <v>619</v>
      </c>
      <c r="B89" s="81" t="s">
        <v>769</v>
      </c>
      <c r="C89" s="81" t="s">
        <v>770</v>
      </c>
      <c r="D89" s="81" t="s">
        <v>741</v>
      </c>
      <c r="E89" s="82" t="s">
        <v>771</v>
      </c>
      <c r="G89" s="81" t="s">
        <v>608</v>
      </c>
      <c r="H89" s="81" t="s">
        <v>596</v>
      </c>
    </row>
    <row r="90" spans="1:8" ht="100" customHeight="1">
      <c r="A90" s="81" t="s">
        <v>619</v>
      </c>
      <c r="B90" s="81" t="s">
        <v>772</v>
      </c>
      <c r="C90" s="81" t="s">
        <v>773</v>
      </c>
      <c r="D90" s="81" t="s">
        <v>587</v>
      </c>
      <c r="E90" s="82" t="s">
        <v>774</v>
      </c>
      <c r="G90" s="81" t="s">
        <v>605</v>
      </c>
    </row>
    <row r="91" spans="1:8" ht="100" customHeight="1">
      <c r="A91" s="146" t="s">
        <v>619</v>
      </c>
      <c r="B91" s="146" t="s">
        <v>775</v>
      </c>
      <c r="C91" s="146" t="s">
        <v>776</v>
      </c>
      <c r="D91" s="81" t="s">
        <v>599</v>
      </c>
      <c r="E91" s="82" t="s">
        <v>777</v>
      </c>
      <c r="G91" s="81" t="s">
        <v>580</v>
      </c>
    </row>
    <row r="92" spans="1:8" ht="100" customHeight="1">
      <c r="A92" s="146"/>
      <c r="B92" s="146"/>
      <c r="C92" s="146"/>
      <c r="D92" s="81" t="s">
        <v>599</v>
      </c>
      <c r="E92" s="82" t="s">
        <v>778</v>
      </c>
      <c r="G92" s="81" t="s">
        <v>605</v>
      </c>
    </row>
    <row r="93" spans="1:8" ht="100" customHeight="1">
      <c r="A93" s="146" t="s">
        <v>619</v>
      </c>
      <c r="B93" s="146" t="s">
        <v>779</v>
      </c>
      <c r="C93" s="81" t="s">
        <v>780</v>
      </c>
      <c r="D93" s="81" t="s">
        <v>587</v>
      </c>
      <c r="E93" s="82" t="s">
        <v>781</v>
      </c>
      <c r="G93" s="81" t="s">
        <v>605</v>
      </c>
    </row>
    <row r="94" spans="1:8" ht="100" customHeight="1">
      <c r="A94" s="146"/>
      <c r="B94" s="146"/>
      <c r="C94" s="81" t="s">
        <v>782</v>
      </c>
      <c r="D94" s="81" t="s">
        <v>587</v>
      </c>
      <c r="E94" s="82" t="s">
        <v>783</v>
      </c>
      <c r="G94" s="81" t="s">
        <v>608</v>
      </c>
      <c r="H94" s="81" t="s">
        <v>596</v>
      </c>
    </row>
    <row r="95" spans="1:8" ht="100" customHeight="1">
      <c r="A95" s="146" t="s">
        <v>619</v>
      </c>
      <c r="B95" s="146" t="s">
        <v>784</v>
      </c>
      <c r="C95" s="146" t="s">
        <v>785</v>
      </c>
      <c r="D95" s="81" t="s">
        <v>786</v>
      </c>
      <c r="E95" s="82" t="s">
        <v>787</v>
      </c>
      <c r="G95" s="81" t="s">
        <v>608</v>
      </c>
      <c r="H95" s="81" t="s">
        <v>596</v>
      </c>
    </row>
    <row r="96" spans="1:8" ht="100" customHeight="1">
      <c r="A96" s="146"/>
      <c r="B96" s="146"/>
      <c r="C96" s="146"/>
      <c r="D96" s="81" t="s">
        <v>668</v>
      </c>
      <c r="E96" s="82" t="s">
        <v>788</v>
      </c>
      <c r="G96" s="81" t="s">
        <v>608</v>
      </c>
      <c r="H96" s="81" t="s">
        <v>596</v>
      </c>
    </row>
    <row r="97" spans="1:8" ht="100" customHeight="1">
      <c r="A97" s="146"/>
      <c r="B97" s="146"/>
      <c r="C97" s="146"/>
      <c r="D97" s="81" t="s">
        <v>666</v>
      </c>
      <c r="E97" s="82" t="s">
        <v>789</v>
      </c>
      <c r="G97" s="81" t="s">
        <v>608</v>
      </c>
      <c r="H97" s="81" t="s">
        <v>596</v>
      </c>
    </row>
    <row r="98" spans="1:8" ht="100" customHeight="1">
      <c r="A98" s="146" t="s">
        <v>619</v>
      </c>
      <c r="B98" s="146" t="s">
        <v>790</v>
      </c>
      <c r="C98" s="146" t="s">
        <v>791</v>
      </c>
      <c r="D98" s="81" t="s">
        <v>587</v>
      </c>
      <c r="E98" s="82" t="s">
        <v>792</v>
      </c>
      <c r="G98" s="81" t="s">
        <v>605</v>
      </c>
    </row>
    <row r="99" spans="1:8" ht="100" customHeight="1">
      <c r="A99" s="146"/>
      <c r="B99" s="146"/>
      <c r="C99" s="146"/>
      <c r="D99" s="81" t="s">
        <v>587</v>
      </c>
      <c r="E99" s="82" t="s">
        <v>793</v>
      </c>
      <c r="G99" s="81" t="s">
        <v>608</v>
      </c>
      <c r="H99" s="81" t="s">
        <v>596</v>
      </c>
    </row>
    <row r="100" spans="1:8" ht="100" customHeight="1">
      <c r="A100" s="146" t="s">
        <v>619</v>
      </c>
      <c r="B100" s="146" t="s">
        <v>794</v>
      </c>
      <c r="C100" s="146" t="s">
        <v>795</v>
      </c>
      <c r="D100" s="81" t="s">
        <v>599</v>
      </c>
      <c r="E100" s="82" t="s">
        <v>796</v>
      </c>
      <c r="G100" s="81" t="s">
        <v>580</v>
      </c>
    </row>
    <row r="101" spans="1:8" ht="100" customHeight="1">
      <c r="A101" s="146"/>
      <c r="B101" s="146"/>
      <c r="C101" s="146"/>
      <c r="D101" s="81" t="s">
        <v>668</v>
      </c>
      <c r="E101" s="82" t="s">
        <v>797</v>
      </c>
      <c r="G101" s="81" t="s">
        <v>580</v>
      </c>
    </row>
    <row r="102" spans="1:8" ht="100" customHeight="1">
      <c r="A102" s="146" t="s">
        <v>619</v>
      </c>
      <c r="B102" s="146" t="s">
        <v>798</v>
      </c>
      <c r="C102" s="146" t="s">
        <v>799</v>
      </c>
      <c r="D102" s="81" t="s">
        <v>587</v>
      </c>
      <c r="E102" s="82" t="s">
        <v>800</v>
      </c>
      <c r="G102" s="81" t="s">
        <v>580</v>
      </c>
    </row>
    <row r="103" spans="1:8" ht="100" customHeight="1">
      <c r="A103" s="146"/>
      <c r="B103" s="146"/>
      <c r="C103" s="146"/>
      <c r="D103" s="81" t="s">
        <v>587</v>
      </c>
      <c r="E103" s="82" t="s">
        <v>801</v>
      </c>
      <c r="G103" s="81" t="s">
        <v>605</v>
      </c>
    </row>
    <row r="104" spans="1:8" ht="100" customHeight="1">
      <c r="A104" s="146"/>
      <c r="B104" s="146"/>
      <c r="C104" s="146"/>
      <c r="D104" s="81" t="s">
        <v>587</v>
      </c>
      <c r="E104" s="82" t="s">
        <v>802</v>
      </c>
      <c r="G104" s="81" t="s">
        <v>605</v>
      </c>
    </row>
    <row r="105" spans="1:8" ht="100" customHeight="1">
      <c r="A105" s="81" t="s">
        <v>619</v>
      </c>
      <c r="B105" s="81" t="s">
        <v>803</v>
      </c>
      <c r="C105" s="81" t="s">
        <v>804</v>
      </c>
      <c r="D105" s="81" t="s">
        <v>741</v>
      </c>
      <c r="E105" s="82" t="s">
        <v>805</v>
      </c>
      <c r="F105" s="117" t="s">
        <v>806</v>
      </c>
      <c r="G105" s="81" t="s">
        <v>605</v>
      </c>
    </row>
    <row r="106" spans="1:8" ht="100" customHeight="1">
      <c r="A106" s="146" t="s">
        <v>359</v>
      </c>
      <c r="B106" s="146" t="s">
        <v>807</v>
      </c>
      <c r="C106" s="146" t="s">
        <v>808</v>
      </c>
      <c r="D106" s="81" t="s">
        <v>599</v>
      </c>
      <c r="E106" s="82" t="s">
        <v>809</v>
      </c>
      <c r="G106" s="81" t="s">
        <v>580</v>
      </c>
    </row>
    <row r="107" spans="1:8" ht="100" customHeight="1">
      <c r="A107" s="146"/>
      <c r="B107" s="146"/>
      <c r="C107" s="146"/>
      <c r="D107" s="81" t="s">
        <v>599</v>
      </c>
      <c r="E107" s="82" t="s">
        <v>810</v>
      </c>
      <c r="G107" s="81" t="s">
        <v>580</v>
      </c>
    </row>
    <row r="108" spans="1:8" ht="100" customHeight="1">
      <c r="A108" s="146"/>
      <c r="B108" s="146"/>
      <c r="C108" s="146"/>
      <c r="D108" s="81" t="s">
        <v>599</v>
      </c>
      <c r="E108" s="82" t="s">
        <v>811</v>
      </c>
      <c r="G108" s="81" t="s">
        <v>580</v>
      </c>
    </row>
    <row r="109" spans="1:8" ht="100" customHeight="1">
      <c r="A109" s="146"/>
      <c r="B109" s="146"/>
      <c r="C109" s="146"/>
      <c r="D109" s="81" t="s">
        <v>599</v>
      </c>
      <c r="E109" s="82" t="s">
        <v>812</v>
      </c>
      <c r="G109" s="81" t="s">
        <v>580</v>
      </c>
    </row>
    <row r="110" spans="1:8" ht="100" customHeight="1">
      <c r="A110" s="146"/>
      <c r="B110" s="146"/>
      <c r="C110" s="146"/>
      <c r="D110" s="81" t="s">
        <v>668</v>
      </c>
      <c r="E110" s="82" t="s">
        <v>813</v>
      </c>
      <c r="G110" s="81" t="s">
        <v>580</v>
      </c>
    </row>
    <row r="111" spans="1:8" ht="100" customHeight="1">
      <c r="A111" s="146"/>
      <c r="B111" s="146"/>
      <c r="C111" s="146"/>
      <c r="D111" s="81" t="s">
        <v>668</v>
      </c>
      <c r="E111" s="82" t="s">
        <v>814</v>
      </c>
      <c r="G111" s="81" t="s">
        <v>580</v>
      </c>
    </row>
    <row r="112" spans="1:8" ht="100" customHeight="1">
      <c r="A112" s="146"/>
      <c r="B112" s="146"/>
      <c r="C112" s="146"/>
      <c r="D112" s="81" t="s">
        <v>668</v>
      </c>
      <c r="E112" s="82" t="s">
        <v>815</v>
      </c>
      <c r="G112" s="81" t="s">
        <v>577</v>
      </c>
    </row>
    <row r="113" spans="1:8" ht="100" customHeight="1">
      <c r="A113" s="146" t="s">
        <v>359</v>
      </c>
      <c r="B113" s="146" t="s">
        <v>816</v>
      </c>
      <c r="C113" s="146" t="s">
        <v>817</v>
      </c>
      <c r="D113" s="81" t="s">
        <v>599</v>
      </c>
      <c r="E113" s="82" t="s">
        <v>818</v>
      </c>
      <c r="G113" s="81" t="s">
        <v>580</v>
      </c>
      <c r="H113" s="81" t="s">
        <v>577</v>
      </c>
    </row>
    <row r="114" spans="1:8" ht="100" customHeight="1">
      <c r="A114" s="146"/>
      <c r="B114" s="146"/>
      <c r="C114" s="146"/>
      <c r="D114" s="81" t="s">
        <v>599</v>
      </c>
      <c r="E114" s="82" t="s">
        <v>819</v>
      </c>
      <c r="G114" s="81" t="s">
        <v>596</v>
      </c>
      <c r="H114" s="81" t="s">
        <v>577</v>
      </c>
    </row>
    <row r="115" spans="1:8" ht="100" customHeight="1">
      <c r="A115" s="146"/>
      <c r="B115" s="146"/>
      <c r="C115" s="146"/>
      <c r="D115" s="81" t="s">
        <v>668</v>
      </c>
      <c r="E115" s="82" t="s">
        <v>820</v>
      </c>
      <c r="G115" s="81" t="s">
        <v>580</v>
      </c>
      <c r="H115" s="81" t="s">
        <v>577</v>
      </c>
    </row>
    <row r="116" spans="1:8" ht="100" customHeight="1">
      <c r="A116" s="146" t="s">
        <v>619</v>
      </c>
      <c r="B116" s="146" t="s">
        <v>821</v>
      </c>
      <c r="C116" s="146" t="s">
        <v>822</v>
      </c>
      <c r="D116" s="81" t="s">
        <v>599</v>
      </c>
      <c r="E116" s="82" t="s">
        <v>823</v>
      </c>
      <c r="G116" s="81" t="s">
        <v>577</v>
      </c>
    </row>
    <row r="117" spans="1:8" ht="100" customHeight="1">
      <c r="A117" s="146"/>
      <c r="B117" s="146"/>
      <c r="C117" s="146"/>
      <c r="D117" s="81" t="s">
        <v>668</v>
      </c>
      <c r="E117" s="82" t="s">
        <v>824</v>
      </c>
      <c r="G117" s="81" t="s">
        <v>577</v>
      </c>
    </row>
    <row r="118" spans="1:8" ht="100" customHeight="1">
      <c r="A118" s="146" t="s">
        <v>619</v>
      </c>
      <c r="B118" s="146" t="s">
        <v>825</v>
      </c>
      <c r="C118" s="146" t="s">
        <v>826</v>
      </c>
      <c r="D118" s="81" t="s">
        <v>827</v>
      </c>
      <c r="E118" s="82" t="s">
        <v>828</v>
      </c>
      <c r="G118" s="81" t="s">
        <v>580</v>
      </c>
    </row>
    <row r="119" spans="1:8" ht="100" customHeight="1">
      <c r="A119" s="146"/>
      <c r="B119" s="146"/>
      <c r="C119" s="146"/>
      <c r="D119" s="81" t="s">
        <v>827</v>
      </c>
      <c r="E119" s="82" t="s">
        <v>829</v>
      </c>
      <c r="G119" s="81" t="s">
        <v>580</v>
      </c>
    </row>
    <row r="120" spans="1:8" ht="100" customHeight="1">
      <c r="A120" s="146"/>
      <c r="B120" s="146"/>
      <c r="C120" s="146"/>
      <c r="D120" s="81" t="s">
        <v>830</v>
      </c>
      <c r="E120" s="82" t="s">
        <v>831</v>
      </c>
      <c r="G120" s="81" t="s">
        <v>580</v>
      </c>
    </row>
    <row r="121" spans="1:8" ht="100" customHeight="1">
      <c r="A121" s="146"/>
      <c r="B121" s="146"/>
      <c r="C121" s="146"/>
      <c r="D121" s="81" t="s">
        <v>830</v>
      </c>
      <c r="E121" s="82" t="s">
        <v>832</v>
      </c>
      <c r="G121" s="81" t="s">
        <v>580</v>
      </c>
    </row>
    <row r="122" spans="1:8" ht="100" customHeight="1">
      <c r="A122" s="146" t="s">
        <v>619</v>
      </c>
      <c r="B122" s="146" t="s">
        <v>833</v>
      </c>
      <c r="C122" s="146" t="s">
        <v>834</v>
      </c>
      <c r="D122" s="81" t="s">
        <v>599</v>
      </c>
      <c r="E122" s="82" t="s">
        <v>835</v>
      </c>
      <c r="G122" s="81" t="s">
        <v>580</v>
      </c>
    </row>
    <row r="123" spans="1:8" ht="100" customHeight="1">
      <c r="A123" s="146"/>
      <c r="B123" s="146"/>
      <c r="C123" s="146"/>
      <c r="D123" s="81" t="s">
        <v>668</v>
      </c>
      <c r="E123" s="82" t="s">
        <v>836</v>
      </c>
      <c r="G123" s="81" t="s">
        <v>580</v>
      </c>
    </row>
    <row r="124" spans="1:8" ht="100" customHeight="1">
      <c r="A124" s="146"/>
      <c r="B124" s="146"/>
      <c r="C124" s="81" t="s">
        <v>837</v>
      </c>
      <c r="D124" s="81" t="s">
        <v>587</v>
      </c>
      <c r="E124" s="82" t="s">
        <v>838</v>
      </c>
      <c r="G124" s="81" t="s">
        <v>608</v>
      </c>
      <c r="H124" s="81" t="s">
        <v>605</v>
      </c>
    </row>
    <row r="125" spans="1:8" ht="100" customHeight="1">
      <c r="A125" s="146" t="s">
        <v>619</v>
      </c>
      <c r="B125" s="146" t="s">
        <v>839</v>
      </c>
      <c r="C125" s="146" t="s">
        <v>840</v>
      </c>
      <c r="D125" s="81" t="s">
        <v>599</v>
      </c>
      <c r="E125" s="82" t="s">
        <v>841</v>
      </c>
      <c r="G125" s="81" t="s">
        <v>580</v>
      </c>
    </row>
    <row r="126" spans="1:8" ht="100" customHeight="1">
      <c r="A126" s="146"/>
      <c r="B126" s="146"/>
      <c r="C126" s="146"/>
      <c r="D126" s="81" t="s">
        <v>668</v>
      </c>
      <c r="E126" s="82" t="s">
        <v>842</v>
      </c>
      <c r="G126" s="81" t="s">
        <v>580</v>
      </c>
    </row>
    <row r="127" spans="1:8" ht="100" customHeight="1">
      <c r="A127" s="146" t="s">
        <v>619</v>
      </c>
      <c r="B127" s="146" t="s">
        <v>843</v>
      </c>
      <c r="C127" s="146" t="s">
        <v>844</v>
      </c>
      <c r="D127" s="81" t="s">
        <v>587</v>
      </c>
      <c r="E127" s="82" t="s">
        <v>845</v>
      </c>
      <c r="G127" s="81" t="s">
        <v>641</v>
      </c>
    </row>
    <row r="128" spans="1:8" ht="100" customHeight="1">
      <c r="A128" s="146"/>
      <c r="B128" s="146"/>
      <c r="C128" s="146"/>
      <c r="D128" s="81" t="s">
        <v>587</v>
      </c>
      <c r="E128" s="82" t="s">
        <v>846</v>
      </c>
      <c r="G128" s="81" t="s">
        <v>641</v>
      </c>
    </row>
    <row r="129" spans="1:8" ht="100" customHeight="1">
      <c r="A129" s="146" t="s">
        <v>619</v>
      </c>
      <c r="B129" s="146" t="s">
        <v>847</v>
      </c>
      <c r="C129" s="146" t="s">
        <v>848</v>
      </c>
      <c r="D129" s="81" t="s">
        <v>849</v>
      </c>
      <c r="E129" s="82" t="s">
        <v>850</v>
      </c>
      <c r="G129" s="81" t="s">
        <v>580</v>
      </c>
    </row>
    <row r="130" spans="1:8" ht="100" customHeight="1">
      <c r="A130" s="146"/>
      <c r="B130" s="146"/>
      <c r="C130" s="146"/>
      <c r="D130" s="81" t="s">
        <v>851</v>
      </c>
      <c r="E130" s="82" t="s">
        <v>852</v>
      </c>
      <c r="G130" s="81" t="s">
        <v>580</v>
      </c>
    </row>
    <row r="131" spans="1:8" ht="100" customHeight="1">
      <c r="A131" s="146"/>
      <c r="B131" s="146"/>
      <c r="C131" s="81" t="s">
        <v>853</v>
      </c>
      <c r="D131" s="81" t="s">
        <v>587</v>
      </c>
      <c r="E131" s="82" t="s">
        <v>854</v>
      </c>
      <c r="G131" s="81" t="s">
        <v>580</v>
      </c>
    </row>
    <row r="132" spans="1:8" ht="100" customHeight="1">
      <c r="A132" s="146" t="s">
        <v>619</v>
      </c>
      <c r="B132" s="146" t="s">
        <v>855</v>
      </c>
      <c r="C132" s="146" t="s">
        <v>856</v>
      </c>
      <c r="D132" s="81" t="s">
        <v>587</v>
      </c>
      <c r="E132" s="82" t="s">
        <v>857</v>
      </c>
      <c r="G132" s="81" t="s">
        <v>580</v>
      </c>
    </row>
    <row r="133" spans="1:8" ht="100" customHeight="1">
      <c r="A133" s="146"/>
      <c r="B133" s="146"/>
      <c r="C133" s="146"/>
      <c r="D133" s="81" t="s">
        <v>587</v>
      </c>
      <c r="E133" s="82" t="s">
        <v>858</v>
      </c>
      <c r="G133" s="81" t="s">
        <v>641</v>
      </c>
    </row>
    <row r="134" spans="1:8" ht="100" customHeight="1">
      <c r="A134" s="146"/>
      <c r="B134" s="146"/>
      <c r="C134" s="146" t="s">
        <v>859</v>
      </c>
      <c r="D134" s="81" t="s">
        <v>599</v>
      </c>
      <c r="E134" s="82" t="s">
        <v>860</v>
      </c>
      <c r="G134" s="81" t="s">
        <v>577</v>
      </c>
    </row>
    <row r="135" spans="1:8" ht="100" customHeight="1">
      <c r="A135" s="146"/>
      <c r="B135" s="146"/>
      <c r="C135" s="146"/>
      <c r="D135" s="81" t="s">
        <v>599</v>
      </c>
      <c r="E135" s="82" t="s">
        <v>861</v>
      </c>
      <c r="G135" s="81" t="s">
        <v>605</v>
      </c>
    </row>
    <row r="136" spans="1:8" ht="100" customHeight="1">
      <c r="A136" s="81" t="s">
        <v>359</v>
      </c>
      <c r="B136" s="81" t="s">
        <v>862</v>
      </c>
      <c r="C136" s="81" t="s">
        <v>863</v>
      </c>
      <c r="D136" s="81" t="s">
        <v>587</v>
      </c>
      <c r="E136" s="82" t="s">
        <v>864</v>
      </c>
    </row>
    <row r="137" spans="1:8" ht="100" customHeight="1">
      <c r="A137" s="146" t="s">
        <v>359</v>
      </c>
      <c r="B137" s="146" t="s">
        <v>865</v>
      </c>
      <c r="C137" s="146" t="s">
        <v>866</v>
      </c>
      <c r="D137" s="81" t="s">
        <v>867</v>
      </c>
      <c r="E137" s="82" t="s">
        <v>868</v>
      </c>
      <c r="G137" s="81" t="s">
        <v>608</v>
      </c>
      <c r="H137" s="81" t="s">
        <v>596</v>
      </c>
    </row>
    <row r="138" spans="1:8" ht="100" customHeight="1">
      <c r="A138" s="146"/>
      <c r="B138" s="146"/>
      <c r="C138" s="146"/>
      <c r="D138" s="81" t="s">
        <v>867</v>
      </c>
      <c r="E138" s="82" t="s">
        <v>869</v>
      </c>
      <c r="G138" s="81" t="s">
        <v>608</v>
      </c>
      <c r="H138" s="81" t="s">
        <v>596</v>
      </c>
    </row>
    <row r="139" spans="1:8" ht="100" customHeight="1">
      <c r="A139" s="146"/>
      <c r="B139" s="146"/>
      <c r="C139" s="81" t="s">
        <v>870</v>
      </c>
      <c r="D139" s="81" t="s">
        <v>867</v>
      </c>
      <c r="E139" s="82" t="s">
        <v>871</v>
      </c>
      <c r="G139" s="81" t="s">
        <v>608</v>
      </c>
      <c r="H139" s="81" t="s">
        <v>596</v>
      </c>
    </row>
    <row r="140" spans="1:8" ht="100" customHeight="1">
      <c r="A140" s="146"/>
      <c r="B140" s="146"/>
      <c r="C140" s="81" t="s">
        <v>872</v>
      </c>
      <c r="D140" s="81" t="s">
        <v>867</v>
      </c>
      <c r="E140" s="82" t="s">
        <v>873</v>
      </c>
      <c r="G140" s="81" t="s">
        <v>608</v>
      </c>
      <c r="H140" s="81" t="s">
        <v>596</v>
      </c>
    </row>
    <row r="141" spans="1:8" ht="100" customHeight="1">
      <c r="A141" s="146"/>
      <c r="B141" s="146"/>
      <c r="C141" s="81" t="s">
        <v>874</v>
      </c>
      <c r="D141" s="81" t="s">
        <v>587</v>
      </c>
      <c r="E141" s="82" t="s">
        <v>875</v>
      </c>
      <c r="G141" s="81" t="s">
        <v>608</v>
      </c>
      <c r="H141" s="81" t="s">
        <v>596</v>
      </c>
    </row>
    <row r="142" spans="1:8" ht="100" customHeight="1">
      <c r="A142" s="146"/>
      <c r="B142" s="146"/>
      <c r="C142" s="81" t="s">
        <v>876</v>
      </c>
      <c r="D142" s="81" t="s">
        <v>587</v>
      </c>
      <c r="E142" s="82" t="s">
        <v>877</v>
      </c>
      <c r="G142" s="81" t="s">
        <v>605</v>
      </c>
    </row>
    <row r="143" spans="1:8" ht="100" customHeight="1">
      <c r="A143" s="146" t="s">
        <v>619</v>
      </c>
      <c r="B143" s="146" t="s">
        <v>878</v>
      </c>
      <c r="C143" s="81" t="s">
        <v>879</v>
      </c>
      <c r="D143" s="81" t="s">
        <v>587</v>
      </c>
      <c r="E143" s="82" t="s">
        <v>880</v>
      </c>
      <c r="F143" s="117" t="s">
        <v>881</v>
      </c>
      <c r="G143" s="81" t="s">
        <v>608</v>
      </c>
      <c r="H143" s="81" t="s">
        <v>596</v>
      </c>
    </row>
    <row r="144" spans="1:8" ht="100" customHeight="1">
      <c r="A144" s="146"/>
      <c r="B144" s="146"/>
      <c r="C144" s="81" t="s">
        <v>882</v>
      </c>
      <c r="D144" s="81" t="s">
        <v>587</v>
      </c>
      <c r="E144" s="82" t="s">
        <v>883</v>
      </c>
      <c r="F144" s="117" t="s">
        <v>884</v>
      </c>
      <c r="G144" s="81" t="s">
        <v>608</v>
      </c>
      <c r="H144" s="81" t="s">
        <v>596</v>
      </c>
    </row>
    <row r="145" spans="1:8" ht="100" customHeight="1">
      <c r="A145" s="146"/>
      <c r="B145" s="146"/>
      <c r="C145" s="81" t="s">
        <v>885</v>
      </c>
      <c r="D145" s="81" t="s">
        <v>587</v>
      </c>
      <c r="E145" s="82" t="s">
        <v>886</v>
      </c>
      <c r="F145" s="117" t="s">
        <v>881</v>
      </c>
      <c r="G145" s="81" t="s">
        <v>580</v>
      </c>
    </row>
    <row r="146" spans="1:8" ht="100" customHeight="1">
      <c r="A146" s="146" t="s">
        <v>619</v>
      </c>
      <c r="B146" s="146" t="s">
        <v>887</v>
      </c>
      <c r="C146" s="146" t="s">
        <v>888</v>
      </c>
      <c r="D146" s="81" t="s">
        <v>889</v>
      </c>
      <c r="E146" s="82" t="s">
        <v>890</v>
      </c>
      <c r="G146" s="81" t="s">
        <v>580</v>
      </c>
    </row>
    <row r="147" spans="1:8" ht="100" customHeight="1">
      <c r="A147" s="146"/>
      <c r="B147" s="146"/>
      <c r="C147" s="146"/>
      <c r="D147" s="81" t="s">
        <v>889</v>
      </c>
      <c r="E147" s="82" t="s">
        <v>891</v>
      </c>
      <c r="F147" s="117" t="s">
        <v>892</v>
      </c>
      <c r="G147" s="81" t="s">
        <v>608</v>
      </c>
      <c r="H147" s="81" t="s">
        <v>638</v>
      </c>
    </row>
    <row r="148" spans="1:8" ht="100" customHeight="1">
      <c r="A148" s="146"/>
      <c r="B148" s="146"/>
      <c r="C148" s="146"/>
      <c r="D148" s="81" t="s">
        <v>893</v>
      </c>
      <c r="E148" s="82" t="s">
        <v>894</v>
      </c>
      <c r="F148" s="118"/>
      <c r="G148" s="81" t="s">
        <v>580</v>
      </c>
    </row>
    <row r="149" spans="1:8" ht="100" customHeight="1">
      <c r="A149" s="146"/>
      <c r="B149" s="146"/>
      <c r="C149" s="146"/>
      <c r="D149" s="81" t="s">
        <v>893</v>
      </c>
      <c r="E149" s="82" t="s">
        <v>895</v>
      </c>
      <c r="F149" s="117" t="s">
        <v>892</v>
      </c>
      <c r="G149" s="81" t="s">
        <v>608</v>
      </c>
      <c r="H149" s="81" t="s">
        <v>638</v>
      </c>
    </row>
    <row r="150" spans="1:8" ht="100" customHeight="1">
      <c r="A150" s="146"/>
      <c r="B150" s="146"/>
      <c r="C150" s="146"/>
      <c r="D150" s="81" t="s">
        <v>668</v>
      </c>
      <c r="E150" s="82" t="s">
        <v>896</v>
      </c>
      <c r="G150" s="81" t="s">
        <v>580</v>
      </c>
    </row>
    <row r="151" spans="1:8" ht="100" customHeight="1">
      <c r="A151" s="146"/>
      <c r="B151" s="146"/>
      <c r="C151" s="146"/>
      <c r="D151" s="81" t="s">
        <v>668</v>
      </c>
      <c r="E151" s="82" t="s">
        <v>897</v>
      </c>
      <c r="F151" s="117" t="s">
        <v>892</v>
      </c>
      <c r="G151" s="81" t="s">
        <v>608</v>
      </c>
      <c r="H151" s="81" t="s">
        <v>638</v>
      </c>
    </row>
    <row r="152" spans="1:8" ht="100" customHeight="1">
      <c r="A152" s="146"/>
      <c r="B152" s="146"/>
      <c r="C152" s="81" t="s">
        <v>898</v>
      </c>
      <c r="D152" s="81" t="s">
        <v>599</v>
      </c>
      <c r="E152" s="82" t="s">
        <v>899</v>
      </c>
      <c r="G152" s="81" t="s">
        <v>580</v>
      </c>
    </row>
    <row r="153" spans="1:8" ht="100" customHeight="1">
      <c r="A153" s="146" t="s">
        <v>619</v>
      </c>
      <c r="B153" s="146" t="s">
        <v>900</v>
      </c>
      <c r="C153" s="146" t="s">
        <v>901</v>
      </c>
      <c r="D153" s="81" t="s">
        <v>587</v>
      </c>
      <c r="E153" s="82" t="s">
        <v>902</v>
      </c>
      <c r="G153" s="81" t="s">
        <v>580</v>
      </c>
    </row>
    <row r="154" spans="1:8" ht="100" customHeight="1">
      <c r="A154" s="146"/>
      <c r="B154" s="146"/>
      <c r="C154" s="146"/>
      <c r="D154" s="81" t="s">
        <v>587</v>
      </c>
      <c r="E154" s="82" t="s">
        <v>903</v>
      </c>
      <c r="G154" s="81" t="s">
        <v>580</v>
      </c>
    </row>
    <row r="155" spans="1:8" ht="100" customHeight="1">
      <c r="A155" s="146"/>
      <c r="B155" s="146"/>
      <c r="C155" s="81" t="s">
        <v>904</v>
      </c>
      <c r="D155" s="81" t="s">
        <v>587</v>
      </c>
      <c r="E155" s="82" t="s">
        <v>905</v>
      </c>
      <c r="F155" s="118"/>
      <c r="G155" s="81" t="s">
        <v>580</v>
      </c>
    </row>
    <row r="156" spans="1:8" ht="100" customHeight="1">
      <c r="A156" s="81" t="s">
        <v>619</v>
      </c>
      <c r="B156" s="81" t="s">
        <v>906</v>
      </c>
      <c r="C156" s="81" t="s">
        <v>907</v>
      </c>
      <c r="D156" s="81" t="s">
        <v>587</v>
      </c>
      <c r="E156" s="82" t="s">
        <v>908</v>
      </c>
      <c r="G156" s="81" t="s">
        <v>605</v>
      </c>
    </row>
    <row r="157" spans="1:8" ht="100" customHeight="1">
      <c r="A157" s="81" t="s">
        <v>619</v>
      </c>
      <c r="B157" s="81" t="s">
        <v>909</v>
      </c>
      <c r="C157" s="81" t="s">
        <v>910</v>
      </c>
      <c r="D157" s="81" t="s">
        <v>867</v>
      </c>
      <c r="E157" s="82" t="s">
        <v>911</v>
      </c>
      <c r="G157" s="81" t="s">
        <v>608</v>
      </c>
      <c r="H157" s="81" t="s">
        <v>596</v>
      </c>
    </row>
    <row r="158" spans="1:8" ht="100" customHeight="1">
      <c r="A158" s="146" t="s">
        <v>619</v>
      </c>
      <c r="B158" s="146" t="s">
        <v>912</v>
      </c>
      <c r="C158" s="146" t="s">
        <v>913</v>
      </c>
      <c r="D158" s="81" t="s">
        <v>587</v>
      </c>
      <c r="E158" s="82" t="s">
        <v>914</v>
      </c>
      <c r="G158" s="81" t="s">
        <v>580</v>
      </c>
    </row>
    <row r="159" spans="1:8" ht="100" customHeight="1">
      <c r="A159" s="146"/>
      <c r="B159" s="146"/>
      <c r="C159" s="146"/>
      <c r="D159" s="81" t="s">
        <v>587</v>
      </c>
      <c r="E159" s="82" t="s">
        <v>915</v>
      </c>
      <c r="G159" s="81" t="s">
        <v>605</v>
      </c>
    </row>
    <row r="160" spans="1:8" ht="100" customHeight="1">
      <c r="A160" s="146"/>
      <c r="B160" s="146"/>
      <c r="C160" s="81" t="s">
        <v>916</v>
      </c>
      <c r="D160" s="81" t="s">
        <v>587</v>
      </c>
      <c r="E160" s="82" t="s">
        <v>917</v>
      </c>
      <c r="G160" s="81" t="s">
        <v>580</v>
      </c>
    </row>
    <row r="161" spans="1:8" ht="100" customHeight="1">
      <c r="A161" s="146" t="s">
        <v>619</v>
      </c>
      <c r="B161" s="146" t="s">
        <v>918</v>
      </c>
      <c r="C161" s="146" t="s">
        <v>919</v>
      </c>
      <c r="D161" s="81" t="s">
        <v>587</v>
      </c>
      <c r="E161" s="82" t="s">
        <v>920</v>
      </c>
      <c r="G161" s="81" t="s">
        <v>605</v>
      </c>
    </row>
    <row r="162" spans="1:8" ht="100" customHeight="1">
      <c r="A162" s="146"/>
      <c r="B162" s="146"/>
      <c r="C162" s="146"/>
      <c r="D162" s="81" t="s">
        <v>587</v>
      </c>
      <c r="E162" s="82" t="s">
        <v>921</v>
      </c>
      <c r="G162" s="81" t="s">
        <v>601</v>
      </c>
    </row>
    <row r="163" spans="1:8" ht="100" customHeight="1">
      <c r="A163" s="146"/>
      <c r="B163" s="146"/>
      <c r="C163" s="146"/>
      <c r="D163" s="81" t="s">
        <v>587</v>
      </c>
      <c r="E163" s="82" t="s">
        <v>922</v>
      </c>
      <c r="G163" s="81" t="s">
        <v>641</v>
      </c>
    </row>
    <row r="164" spans="1:8" ht="100" customHeight="1">
      <c r="A164" s="81" t="s">
        <v>619</v>
      </c>
      <c r="B164" s="81" t="s">
        <v>923</v>
      </c>
      <c r="C164" s="81" t="s">
        <v>924</v>
      </c>
      <c r="D164" s="81" t="s">
        <v>587</v>
      </c>
      <c r="E164" s="82" t="s">
        <v>925</v>
      </c>
      <c r="G164" s="81" t="s">
        <v>605</v>
      </c>
    </row>
    <row r="165" spans="1:8" ht="100" customHeight="1">
      <c r="A165" s="146" t="s">
        <v>619</v>
      </c>
      <c r="B165" s="146" t="s">
        <v>926</v>
      </c>
      <c r="C165" s="146" t="s">
        <v>927</v>
      </c>
      <c r="D165" s="81" t="s">
        <v>587</v>
      </c>
      <c r="E165" s="82" t="s">
        <v>928</v>
      </c>
      <c r="G165" s="81" t="s">
        <v>605</v>
      </c>
    </row>
    <row r="166" spans="1:8" ht="100" customHeight="1">
      <c r="A166" s="146"/>
      <c r="B166" s="146"/>
      <c r="C166" s="146"/>
      <c r="D166" s="81" t="s">
        <v>587</v>
      </c>
      <c r="E166" s="82" t="s">
        <v>929</v>
      </c>
      <c r="F166" s="117" t="s">
        <v>806</v>
      </c>
      <c r="G166" s="81" t="s">
        <v>605</v>
      </c>
    </row>
    <row r="167" spans="1:8" ht="100" customHeight="1">
      <c r="A167" s="146"/>
      <c r="B167" s="146"/>
      <c r="C167" s="146" t="s">
        <v>930</v>
      </c>
      <c r="D167" s="81" t="s">
        <v>587</v>
      </c>
      <c r="E167" s="82" t="s">
        <v>931</v>
      </c>
      <c r="F167" s="117" t="s">
        <v>806</v>
      </c>
      <c r="G167" s="81" t="s">
        <v>641</v>
      </c>
    </row>
    <row r="168" spans="1:8" ht="100" customHeight="1">
      <c r="A168" s="146"/>
      <c r="B168" s="146"/>
      <c r="C168" s="146"/>
      <c r="D168" s="81" t="s">
        <v>587</v>
      </c>
      <c r="E168" s="82" t="s">
        <v>932</v>
      </c>
      <c r="G168" s="81" t="s">
        <v>605</v>
      </c>
    </row>
    <row r="169" spans="1:8" ht="100" customHeight="1">
      <c r="A169" s="146"/>
      <c r="B169" s="146"/>
      <c r="C169" s="81" t="s">
        <v>933</v>
      </c>
      <c r="D169" s="81" t="s">
        <v>587</v>
      </c>
      <c r="E169" s="82" t="s">
        <v>934</v>
      </c>
      <c r="F169" s="117" t="s">
        <v>806</v>
      </c>
      <c r="G169" s="81" t="s">
        <v>605</v>
      </c>
    </row>
    <row r="170" spans="1:8" ht="100" customHeight="1">
      <c r="A170" s="146" t="s">
        <v>359</v>
      </c>
      <c r="B170" s="146" t="s">
        <v>935</v>
      </c>
      <c r="C170" s="146" t="s">
        <v>936</v>
      </c>
      <c r="D170" s="81" t="s">
        <v>659</v>
      </c>
      <c r="E170" s="82" t="s">
        <v>937</v>
      </c>
      <c r="G170" s="81" t="s">
        <v>580</v>
      </c>
      <c r="H170" s="81" t="s">
        <v>597</v>
      </c>
    </row>
    <row r="171" spans="1:8" ht="100" customHeight="1">
      <c r="A171" s="146"/>
      <c r="B171" s="146"/>
      <c r="C171" s="146"/>
      <c r="D171" s="81" t="s">
        <v>659</v>
      </c>
      <c r="E171" s="82" t="s">
        <v>938</v>
      </c>
      <c r="F171" s="117" t="s">
        <v>939</v>
      </c>
      <c r="G171" s="81" t="s">
        <v>580</v>
      </c>
    </row>
    <row r="172" spans="1:8" ht="100" customHeight="1">
      <c r="A172" s="146"/>
      <c r="B172" s="146"/>
      <c r="C172" s="146"/>
      <c r="D172" s="81" t="s">
        <v>659</v>
      </c>
      <c r="E172" s="82" t="s">
        <v>940</v>
      </c>
    </row>
    <row r="173" spans="1:8" ht="100" customHeight="1">
      <c r="A173" s="146"/>
      <c r="B173" s="146"/>
      <c r="C173" s="146"/>
      <c r="D173" s="81" t="s">
        <v>666</v>
      </c>
      <c r="E173" s="82" t="s">
        <v>941</v>
      </c>
      <c r="G173" s="81" t="s">
        <v>577</v>
      </c>
    </row>
    <row r="174" spans="1:8" ht="100" customHeight="1">
      <c r="A174" s="146"/>
      <c r="B174" s="146"/>
      <c r="C174" s="146" t="s">
        <v>942</v>
      </c>
      <c r="D174" s="81" t="s">
        <v>599</v>
      </c>
      <c r="E174" s="82" t="s">
        <v>943</v>
      </c>
      <c r="F174" s="117" t="s">
        <v>944</v>
      </c>
      <c r="G174" s="81" t="s">
        <v>945</v>
      </c>
    </row>
    <row r="175" spans="1:8" ht="100" customHeight="1">
      <c r="A175" s="146"/>
      <c r="B175" s="146"/>
      <c r="C175" s="146"/>
      <c r="D175" s="81" t="s">
        <v>599</v>
      </c>
      <c r="E175" s="82" t="s">
        <v>946</v>
      </c>
    </row>
    <row r="176" spans="1:8" ht="100" customHeight="1">
      <c r="A176" s="81" t="s">
        <v>619</v>
      </c>
      <c r="B176" s="81" t="s">
        <v>947</v>
      </c>
      <c r="C176" s="81" t="s">
        <v>948</v>
      </c>
      <c r="D176" s="81" t="s">
        <v>587</v>
      </c>
      <c r="E176" s="82" t="s">
        <v>949</v>
      </c>
      <c r="G176" s="81" t="s">
        <v>580</v>
      </c>
    </row>
    <row r="177" spans="1:8" ht="100" customHeight="1">
      <c r="A177" s="81" t="s">
        <v>619</v>
      </c>
      <c r="B177" s="81" t="s">
        <v>950</v>
      </c>
      <c r="C177" s="81" t="s">
        <v>951</v>
      </c>
      <c r="D177" s="81" t="s">
        <v>587</v>
      </c>
      <c r="E177" s="82" t="s">
        <v>952</v>
      </c>
      <c r="G177" s="81" t="s">
        <v>580</v>
      </c>
    </row>
    <row r="178" spans="1:8" ht="100" customHeight="1">
      <c r="A178" s="146" t="s">
        <v>619</v>
      </c>
      <c r="B178" s="146" t="s">
        <v>953</v>
      </c>
      <c r="C178" s="81" t="s">
        <v>954</v>
      </c>
      <c r="D178" s="81" t="s">
        <v>599</v>
      </c>
      <c r="E178" s="82" t="s">
        <v>955</v>
      </c>
      <c r="G178" s="81" t="s">
        <v>608</v>
      </c>
      <c r="H178" s="81" t="s">
        <v>597</v>
      </c>
    </row>
    <row r="179" spans="1:8" ht="100" customHeight="1">
      <c r="A179" s="146"/>
      <c r="B179" s="146"/>
      <c r="C179" s="81" t="s">
        <v>956</v>
      </c>
      <c r="D179" s="81" t="s">
        <v>957</v>
      </c>
      <c r="E179" s="82" t="s">
        <v>958</v>
      </c>
      <c r="G179" s="81" t="s">
        <v>608</v>
      </c>
      <c r="H179" s="81" t="s">
        <v>597</v>
      </c>
    </row>
    <row r="180" spans="1:8" ht="100" customHeight="1">
      <c r="A180" s="146"/>
      <c r="B180" s="146"/>
      <c r="C180" s="81" t="s">
        <v>959</v>
      </c>
      <c r="D180" s="81" t="s">
        <v>957</v>
      </c>
      <c r="E180" s="82" t="s">
        <v>960</v>
      </c>
      <c r="G180" s="81" t="s">
        <v>605</v>
      </c>
    </row>
    <row r="181" spans="1:8" ht="100" customHeight="1">
      <c r="A181" s="146" t="s">
        <v>619</v>
      </c>
      <c r="B181" s="146" t="s">
        <v>961</v>
      </c>
      <c r="C181" s="81" t="s">
        <v>962</v>
      </c>
      <c r="D181" s="81" t="s">
        <v>587</v>
      </c>
      <c r="E181" s="82" t="s">
        <v>963</v>
      </c>
      <c r="G181" s="81" t="s">
        <v>580</v>
      </c>
    </row>
    <row r="182" spans="1:8" ht="100" customHeight="1">
      <c r="A182" s="146"/>
      <c r="B182" s="146"/>
      <c r="C182" s="81" t="s">
        <v>964</v>
      </c>
      <c r="D182" s="81" t="s">
        <v>587</v>
      </c>
      <c r="E182" s="82" t="s">
        <v>965</v>
      </c>
      <c r="G182" s="81" t="s">
        <v>580</v>
      </c>
    </row>
    <row r="183" spans="1:8" ht="100" customHeight="1">
      <c r="A183" s="146" t="s">
        <v>619</v>
      </c>
      <c r="B183" s="146" t="s">
        <v>966</v>
      </c>
      <c r="C183" s="146" t="s">
        <v>967</v>
      </c>
      <c r="D183" s="81" t="s">
        <v>587</v>
      </c>
      <c r="E183" s="82" t="s">
        <v>968</v>
      </c>
      <c r="G183" s="81" t="s">
        <v>608</v>
      </c>
      <c r="H183" s="81" t="s">
        <v>597</v>
      </c>
    </row>
    <row r="184" spans="1:8" ht="100" customHeight="1">
      <c r="A184" s="146"/>
      <c r="B184" s="146"/>
      <c r="C184" s="146"/>
      <c r="D184" s="81" t="s">
        <v>587</v>
      </c>
      <c r="E184" s="82" t="s">
        <v>969</v>
      </c>
      <c r="G184" s="81" t="s">
        <v>945</v>
      </c>
    </row>
    <row r="185" spans="1:8" ht="100" customHeight="1">
      <c r="A185" s="146"/>
      <c r="B185" s="146"/>
      <c r="C185" s="146"/>
      <c r="D185" s="81" t="s">
        <v>587</v>
      </c>
      <c r="E185" s="82" t="s">
        <v>970</v>
      </c>
      <c r="G185" s="81" t="s">
        <v>608</v>
      </c>
      <c r="H185" s="81" t="s">
        <v>597</v>
      </c>
    </row>
    <row r="186" spans="1:8" ht="100" customHeight="1">
      <c r="A186" s="146" t="s">
        <v>619</v>
      </c>
      <c r="B186" s="146" t="s">
        <v>971</v>
      </c>
      <c r="C186" s="146" t="s">
        <v>972</v>
      </c>
      <c r="D186" s="81" t="s">
        <v>587</v>
      </c>
      <c r="E186" s="82" t="s">
        <v>973</v>
      </c>
      <c r="G186" s="81" t="s">
        <v>597</v>
      </c>
      <c r="H186" s="81" t="s">
        <v>577</v>
      </c>
    </row>
    <row r="187" spans="1:8" ht="100" customHeight="1">
      <c r="A187" s="146"/>
      <c r="B187" s="146"/>
      <c r="C187" s="146"/>
      <c r="D187" s="81" t="s">
        <v>587</v>
      </c>
      <c r="E187" s="82" t="s">
        <v>974</v>
      </c>
      <c r="G187" s="81" t="s">
        <v>580</v>
      </c>
    </row>
    <row r="188" spans="1:8" ht="100" customHeight="1">
      <c r="A188" s="146"/>
      <c r="B188" s="146"/>
      <c r="C188" s="146"/>
      <c r="D188" s="81" t="s">
        <v>587</v>
      </c>
      <c r="E188" s="82" t="s">
        <v>975</v>
      </c>
      <c r="F188" s="117" t="s">
        <v>976</v>
      </c>
      <c r="G188" s="81" t="s">
        <v>580</v>
      </c>
    </row>
    <row r="189" spans="1:8" ht="100" customHeight="1">
      <c r="A189" s="146" t="s">
        <v>619</v>
      </c>
      <c r="B189" s="146" t="s">
        <v>977</v>
      </c>
      <c r="C189" s="146" t="s">
        <v>978</v>
      </c>
      <c r="D189" s="81" t="s">
        <v>587</v>
      </c>
      <c r="E189" s="82" t="s">
        <v>979</v>
      </c>
      <c r="G189" s="81" t="s">
        <v>608</v>
      </c>
      <c r="H189" s="81" t="s">
        <v>638</v>
      </c>
    </row>
    <row r="190" spans="1:8" ht="100" customHeight="1">
      <c r="A190" s="146"/>
      <c r="B190" s="146"/>
      <c r="C190" s="146"/>
      <c r="D190" s="81" t="s">
        <v>587</v>
      </c>
      <c r="E190" s="82" t="s">
        <v>980</v>
      </c>
      <c r="F190" s="117" t="s">
        <v>806</v>
      </c>
      <c r="G190" s="81" t="s">
        <v>641</v>
      </c>
    </row>
    <row r="191" spans="1:8" ht="100" customHeight="1">
      <c r="A191" s="146" t="s">
        <v>619</v>
      </c>
      <c r="B191" s="146" t="s">
        <v>981</v>
      </c>
      <c r="C191" s="146" t="s">
        <v>982</v>
      </c>
      <c r="D191" s="81" t="s">
        <v>587</v>
      </c>
      <c r="E191" s="82" t="s">
        <v>983</v>
      </c>
      <c r="F191" s="117" t="s">
        <v>806</v>
      </c>
      <c r="G191" s="81" t="s">
        <v>580</v>
      </c>
    </row>
    <row r="192" spans="1:8" ht="100" customHeight="1">
      <c r="A192" s="146"/>
      <c r="B192" s="146"/>
      <c r="C192" s="146"/>
      <c r="D192" s="81" t="s">
        <v>587</v>
      </c>
      <c r="E192" s="82" t="s">
        <v>984</v>
      </c>
      <c r="F192" s="117" t="s">
        <v>806</v>
      </c>
      <c r="G192" s="81" t="s">
        <v>580</v>
      </c>
    </row>
    <row r="193" spans="1:7" ht="100" customHeight="1">
      <c r="A193" s="146"/>
      <c r="B193" s="146"/>
      <c r="C193" s="81" t="s">
        <v>985</v>
      </c>
      <c r="D193" s="81" t="s">
        <v>587</v>
      </c>
      <c r="E193" s="82" t="s">
        <v>986</v>
      </c>
      <c r="F193" s="117" t="s">
        <v>806</v>
      </c>
      <c r="G193" s="81" t="s">
        <v>580</v>
      </c>
    </row>
    <row r="194" spans="1:7" ht="100" customHeight="1">
      <c r="A194" s="146"/>
      <c r="B194" s="146"/>
      <c r="C194" s="81" t="s">
        <v>987</v>
      </c>
      <c r="D194" s="81" t="s">
        <v>587</v>
      </c>
      <c r="E194" s="82" t="s">
        <v>988</v>
      </c>
      <c r="F194" s="117" t="s">
        <v>806</v>
      </c>
    </row>
    <row r="195" spans="1:7" ht="100" customHeight="1">
      <c r="A195" s="146" t="s">
        <v>359</v>
      </c>
      <c r="B195" s="146" t="s">
        <v>989</v>
      </c>
      <c r="C195" s="81" t="s">
        <v>990</v>
      </c>
      <c r="D195" s="81" t="s">
        <v>587</v>
      </c>
      <c r="E195" s="82" t="s">
        <v>991</v>
      </c>
      <c r="G195" s="81" t="s">
        <v>580</v>
      </c>
    </row>
    <row r="196" spans="1:7" ht="100" customHeight="1">
      <c r="A196" s="146"/>
      <c r="B196" s="146"/>
      <c r="C196" s="81" t="s">
        <v>992</v>
      </c>
      <c r="D196" s="81" t="s">
        <v>587</v>
      </c>
      <c r="E196" s="82" t="s">
        <v>993</v>
      </c>
      <c r="G196" s="81" t="s">
        <v>641</v>
      </c>
    </row>
    <row r="197" spans="1:7" ht="100" customHeight="1">
      <c r="A197" s="146" t="s">
        <v>619</v>
      </c>
      <c r="B197" s="146" t="s">
        <v>994</v>
      </c>
      <c r="C197" s="146" t="s">
        <v>995</v>
      </c>
      <c r="D197" s="81" t="s">
        <v>996</v>
      </c>
      <c r="E197" s="82" t="s">
        <v>997</v>
      </c>
      <c r="F197" s="117" t="s">
        <v>1292</v>
      </c>
      <c r="G197" s="81" t="s">
        <v>577</v>
      </c>
    </row>
    <row r="198" spans="1:7" ht="100" customHeight="1">
      <c r="A198" s="146"/>
      <c r="B198" s="146"/>
      <c r="C198" s="146"/>
      <c r="D198" s="81" t="s">
        <v>668</v>
      </c>
      <c r="E198" s="82" t="s">
        <v>998</v>
      </c>
      <c r="G198" s="81" t="s">
        <v>577</v>
      </c>
    </row>
    <row r="199" spans="1:7" ht="100" customHeight="1">
      <c r="A199" s="146" t="s">
        <v>619</v>
      </c>
      <c r="B199" s="146" t="s">
        <v>999</v>
      </c>
      <c r="C199" s="81" t="s">
        <v>1000</v>
      </c>
      <c r="D199" s="81" t="s">
        <v>587</v>
      </c>
      <c r="E199" s="82" t="s">
        <v>1001</v>
      </c>
      <c r="G199" s="81" t="s">
        <v>580</v>
      </c>
    </row>
    <row r="200" spans="1:7" ht="100" customHeight="1">
      <c r="A200" s="146"/>
      <c r="B200" s="146"/>
      <c r="C200" s="146" t="s">
        <v>1002</v>
      </c>
      <c r="D200" s="81" t="s">
        <v>587</v>
      </c>
      <c r="E200" s="82" t="s">
        <v>1003</v>
      </c>
      <c r="G200" s="81" t="s">
        <v>577</v>
      </c>
    </row>
    <row r="201" spans="1:7" ht="100" customHeight="1">
      <c r="A201" s="146"/>
      <c r="B201" s="146"/>
      <c r="C201" s="146"/>
      <c r="D201" s="81" t="s">
        <v>587</v>
      </c>
      <c r="E201" s="82" t="s">
        <v>1004</v>
      </c>
      <c r="G201" s="81" t="s">
        <v>577</v>
      </c>
    </row>
    <row r="202" spans="1:7" ht="100" customHeight="1">
      <c r="A202" s="146" t="s">
        <v>619</v>
      </c>
      <c r="B202" s="146" t="s">
        <v>1005</v>
      </c>
      <c r="C202" s="146" t="s">
        <v>1006</v>
      </c>
      <c r="D202" s="81" t="s">
        <v>587</v>
      </c>
      <c r="E202" s="82" t="s">
        <v>1007</v>
      </c>
      <c r="G202" s="81" t="s">
        <v>580</v>
      </c>
    </row>
    <row r="203" spans="1:7" ht="100" customHeight="1">
      <c r="A203" s="146"/>
      <c r="B203" s="146"/>
      <c r="C203" s="146"/>
      <c r="D203" s="81" t="s">
        <v>587</v>
      </c>
      <c r="E203" s="82" t="s">
        <v>1008</v>
      </c>
      <c r="G203" s="81" t="s">
        <v>577</v>
      </c>
    </row>
    <row r="204" spans="1:7" ht="100" customHeight="1">
      <c r="A204" s="81" t="s">
        <v>619</v>
      </c>
      <c r="B204" s="81" t="s">
        <v>1009</v>
      </c>
      <c r="C204" s="81" t="s">
        <v>1010</v>
      </c>
      <c r="D204" s="81" t="s">
        <v>587</v>
      </c>
      <c r="E204" s="82" t="s">
        <v>1011</v>
      </c>
      <c r="G204" s="81" t="s">
        <v>580</v>
      </c>
    </row>
    <row r="205" spans="1:7" ht="100" customHeight="1">
      <c r="A205" s="146" t="s">
        <v>619</v>
      </c>
      <c r="B205" s="146" t="s">
        <v>1012</v>
      </c>
      <c r="C205" s="81" t="s">
        <v>1013</v>
      </c>
      <c r="D205" s="81" t="s">
        <v>867</v>
      </c>
      <c r="E205" s="82" t="s">
        <v>1014</v>
      </c>
      <c r="G205" s="81" t="s">
        <v>580</v>
      </c>
    </row>
    <row r="206" spans="1:7" ht="100" customHeight="1">
      <c r="A206" s="146"/>
      <c r="B206" s="146"/>
      <c r="C206" s="81" t="s">
        <v>1015</v>
      </c>
      <c r="D206" s="81" t="s">
        <v>587</v>
      </c>
      <c r="E206" s="82" t="s">
        <v>1016</v>
      </c>
      <c r="F206" s="117" t="s">
        <v>1017</v>
      </c>
    </row>
    <row r="207" spans="1:7" ht="100" customHeight="1">
      <c r="A207" s="146" t="s">
        <v>619</v>
      </c>
      <c r="B207" s="146" t="s">
        <v>1018</v>
      </c>
      <c r="C207" s="81" t="s">
        <v>1019</v>
      </c>
      <c r="D207" s="81" t="s">
        <v>587</v>
      </c>
      <c r="E207" s="82" t="s">
        <v>1020</v>
      </c>
      <c r="F207" s="117" t="s">
        <v>806</v>
      </c>
      <c r="G207" s="81" t="s">
        <v>580</v>
      </c>
    </row>
    <row r="208" spans="1:7" ht="100" customHeight="1">
      <c r="A208" s="146"/>
      <c r="B208" s="146"/>
      <c r="C208" s="81" t="s">
        <v>1021</v>
      </c>
      <c r="D208" s="81" t="s">
        <v>587</v>
      </c>
      <c r="E208" s="82" t="s">
        <v>1022</v>
      </c>
      <c r="F208" s="117" t="s">
        <v>806</v>
      </c>
      <c r="G208" s="81" t="s">
        <v>641</v>
      </c>
    </row>
    <row r="209" spans="1:8" ht="100" customHeight="1">
      <c r="A209" s="146" t="s">
        <v>619</v>
      </c>
      <c r="B209" s="146" t="s">
        <v>1023</v>
      </c>
      <c r="C209" s="81" t="s">
        <v>1024</v>
      </c>
      <c r="D209" s="81" t="s">
        <v>587</v>
      </c>
      <c r="E209" s="82" t="s">
        <v>1025</v>
      </c>
      <c r="F209" s="117" t="s">
        <v>806</v>
      </c>
      <c r="G209" s="81" t="s">
        <v>580</v>
      </c>
    </row>
    <row r="210" spans="1:8" ht="100" customHeight="1">
      <c r="A210" s="146"/>
      <c r="B210" s="146"/>
      <c r="C210" s="81" t="s">
        <v>1026</v>
      </c>
      <c r="D210" s="81" t="s">
        <v>587</v>
      </c>
      <c r="E210" s="82" t="s">
        <v>1027</v>
      </c>
      <c r="F210" s="117" t="s">
        <v>806</v>
      </c>
      <c r="G210" s="81" t="s">
        <v>605</v>
      </c>
    </row>
    <row r="211" spans="1:8" ht="100" customHeight="1">
      <c r="A211" s="146" t="s">
        <v>359</v>
      </c>
      <c r="B211" s="146" t="s">
        <v>1028</v>
      </c>
      <c r="C211" s="81" t="s">
        <v>1029</v>
      </c>
      <c r="D211" s="81" t="s">
        <v>587</v>
      </c>
      <c r="E211" s="82" t="s">
        <v>1030</v>
      </c>
      <c r="G211" s="81" t="s">
        <v>580</v>
      </c>
      <c r="H211" s="81" t="s">
        <v>618</v>
      </c>
    </row>
    <row r="212" spans="1:8" ht="100" customHeight="1">
      <c r="A212" s="146"/>
      <c r="B212" s="146"/>
      <c r="C212" s="81" t="s">
        <v>1031</v>
      </c>
      <c r="D212" s="81" t="s">
        <v>587</v>
      </c>
      <c r="E212" s="82" t="s">
        <v>1032</v>
      </c>
      <c r="G212" s="81" t="s">
        <v>580</v>
      </c>
      <c r="H212" s="81" t="s">
        <v>638</v>
      </c>
    </row>
    <row r="213" spans="1:8" ht="100" customHeight="1">
      <c r="A213" s="146"/>
      <c r="B213" s="146"/>
      <c r="C213" s="146" t="s">
        <v>1033</v>
      </c>
      <c r="D213" s="81" t="s">
        <v>587</v>
      </c>
      <c r="E213" s="82" t="s">
        <v>1034</v>
      </c>
      <c r="G213" s="81" t="s">
        <v>580</v>
      </c>
      <c r="H213" s="81" t="s">
        <v>618</v>
      </c>
    </row>
    <row r="214" spans="1:8" ht="100" customHeight="1">
      <c r="A214" s="146"/>
      <c r="B214" s="146"/>
      <c r="C214" s="146"/>
      <c r="D214" s="81" t="s">
        <v>587</v>
      </c>
      <c r="E214" s="82" t="s">
        <v>1035</v>
      </c>
      <c r="G214" s="81" t="s">
        <v>597</v>
      </c>
    </row>
    <row r="215" spans="1:8" ht="100" customHeight="1">
      <c r="A215" s="146" t="s">
        <v>359</v>
      </c>
      <c r="B215" s="146" t="s">
        <v>1036</v>
      </c>
      <c r="C215" s="146" t="s">
        <v>1037</v>
      </c>
      <c r="D215" s="81" t="s">
        <v>587</v>
      </c>
      <c r="E215" s="82" t="s">
        <v>1038</v>
      </c>
      <c r="G215" s="81" t="s">
        <v>580</v>
      </c>
    </row>
    <row r="216" spans="1:8" ht="100" customHeight="1">
      <c r="A216" s="146"/>
      <c r="B216" s="146"/>
      <c r="C216" s="146"/>
      <c r="D216" s="81" t="s">
        <v>587</v>
      </c>
      <c r="E216" s="82" t="s">
        <v>1039</v>
      </c>
      <c r="G216" s="81" t="s">
        <v>580</v>
      </c>
    </row>
    <row r="217" spans="1:8" ht="100" customHeight="1">
      <c r="A217" s="146"/>
      <c r="B217" s="146"/>
      <c r="C217" s="146" t="s">
        <v>1040</v>
      </c>
      <c r="D217" s="81" t="s">
        <v>587</v>
      </c>
      <c r="E217" s="82" t="s">
        <v>1041</v>
      </c>
      <c r="G217" s="81" t="s">
        <v>580</v>
      </c>
    </row>
    <row r="218" spans="1:8" ht="100" customHeight="1">
      <c r="A218" s="146"/>
      <c r="B218" s="146"/>
      <c r="C218" s="146"/>
      <c r="D218" s="81" t="s">
        <v>587</v>
      </c>
      <c r="E218" s="82" t="s">
        <v>1042</v>
      </c>
      <c r="G218" s="81" t="s">
        <v>580</v>
      </c>
    </row>
    <row r="219" spans="1:8" ht="100" customHeight="1">
      <c r="A219" s="146"/>
      <c r="B219" s="146"/>
      <c r="C219" s="81" t="s">
        <v>1043</v>
      </c>
      <c r="D219" s="81" t="s">
        <v>587</v>
      </c>
      <c r="E219" s="82" t="s">
        <v>1044</v>
      </c>
      <c r="G219" s="81" t="s">
        <v>580</v>
      </c>
    </row>
    <row r="220" spans="1:8" ht="100" customHeight="1">
      <c r="A220" s="146" t="s">
        <v>359</v>
      </c>
      <c r="B220" s="146" t="s">
        <v>1045</v>
      </c>
      <c r="C220" s="81" t="s">
        <v>1046</v>
      </c>
      <c r="D220" s="81" t="s">
        <v>587</v>
      </c>
      <c r="E220" s="82" t="s">
        <v>1047</v>
      </c>
      <c r="G220" s="81" t="s">
        <v>641</v>
      </c>
    </row>
    <row r="221" spans="1:8" ht="100" customHeight="1">
      <c r="A221" s="146"/>
      <c r="B221" s="146"/>
      <c r="C221" s="81" t="s">
        <v>1048</v>
      </c>
      <c r="D221" s="81" t="s">
        <v>587</v>
      </c>
      <c r="E221" s="82" t="s">
        <v>1049</v>
      </c>
      <c r="G221" s="81" t="s">
        <v>641</v>
      </c>
    </row>
    <row r="222" spans="1:8" ht="100" customHeight="1">
      <c r="A222" s="146" t="s">
        <v>619</v>
      </c>
      <c r="B222" s="146" t="s">
        <v>1050</v>
      </c>
      <c r="C222" s="146" t="s">
        <v>1051</v>
      </c>
      <c r="D222" s="81" t="s">
        <v>587</v>
      </c>
      <c r="E222" s="82" t="s">
        <v>1052</v>
      </c>
      <c r="G222" s="81" t="s">
        <v>580</v>
      </c>
    </row>
    <row r="223" spans="1:8" ht="100" customHeight="1">
      <c r="A223" s="146"/>
      <c r="B223" s="146"/>
      <c r="C223" s="146"/>
      <c r="D223" s="81" t="s">
        <v>587</v>
      </c>
      <c r="E223" s="82" t="s">
        <v>1053</v>
      </c>
      <c r="G223" s="81" t="s">
        <v>580</v>
      </c>
    </row>
    <row r="224" spans="1:8" ht="100" customHeight="1">
      <c r="A224" s="146" t="s">
        <v>619</v>
      </c>
      <c r="B224" s="146" t="s">
        <v>1054</v>
      </c>
      <c r="C224" s="146" t="s">
        <v>1055</v>
      </c>
      <c r="D224" s="81" t="s">
        <v>587</v>
      </c>
      <c r="E224" s="82" t="s">
        <v>1056</v>
      </c>
      <c r="G224" s="81" t="s">
        <v>580</v>
      </c>
      <c r="H224" s="81" t="s">
        <v>638</v>
      </c>
    </row>
    <row r="225" spans="1:8" ht="100" customHeight="1">
      <c r="A225" s="146"/>
      <c r="B225" s="146"/>
      <c r="C225" s="146"/>
      <c r="D225" s="81" t="s">
        <v>587</v>
      </c>
      <c r="E225" s="82" t="s">
        <v>1057</v>
      </c>
      <c r="G225" s="81" t="s">
        <v>580</v>
      </c>
      <c r="H225" s="81" t="s">
        <v>618</v>
      </c>
    </row>
    <row r="226" spans="1:8" ht="100" customHeight="1">
      <c r="A226" s="146"/>
      <c r="B226" s="146"/>
      <c r="C226" s="81" t="s">
        <v>1058</v>
      </c>
      <c r="D226" s="81" t="s">
        <v>587</v>
      </c>
      <c r="E226" s="82" t="s">
        <v>1059</v>
      </c>
      <c r="G226" s="81" t="s">
        <v>580</v>
      </c>
      <c r="H226" s="81" t="s">
        <v>618</v>
      </c>
    </row>
    <row r="227" spans="1:8" ht="100" customHeight="1">
      <c r="A227" s="146" t="s">
        <v>619</v>
      </c>
      <c r="B227" s="146" t="s">
        <v>1060</v>
      </c>
      <c r="C227" s="81" t="s">
        <v>1061</v>
      </c>
      <c r="D227" s="81" t="s">
        <v>587</v>
      </c>
      <c r="E227" s="82" t="s">
        <v>1062</v>
      </c>
      <c r="G227" s="81" t="s">
        <v>618</v>
      </c>
    </row>
    <row r="228" spans="1:8" ht="100" customHeight="1">
      <c r="A228" s="146"/>
      <c r="B228" s="146"/>
      <c r="C228" s="81" t="s">
        <v>1063</v>
      </c>
      <c r="D228" s="81" t="s">
        <v>587</v>
      </c>
      <c r="E228" s="82" t="s">
        <v>1064</v>
      </c>
      <c r="G228" s="81" t="s">
        <v>618</v>
      </c>
    </row>
    <row r="229" spans="1:8" ht="100" customHeight="1">
      <c r="A229" s="146" t="s">
        <v>619</v>
      </c>
      <c r="B229" s="146" t="s">
        <v>1065</v>
      </c>
      <c r="C229" s="81" t="s">
        <v>1066</v>
      </c>
      <c r="D229" s="81" t="s">
        <v>587</v>
      </c>
      <c r="E229" s="82" t="s">
        <v>1067</v>
      </c>
      <c r="G229" s="81" t="s">
        <v>580</v>
      </c>
    </row>
    <row r="230" spans="1:8" ht="100" customHeight="1">
      <c r="A230" s="146"/>
      <c r="B230" s="146"/>
      <c r="C230" s="81" t="s">
        <v>1068</v>
      </c>
      <c r="D230" s="81" t="s">
        <v>587</v>
      </c>
      <c r="E230" s="82" t="s">
        <v>1069</v>
      </c>
      <c r="G230" s="81" t="s">
        <v>580</v>
      </c>
    </row>
    <row r="231" spans="1:8" ht="100" customHeight="1">
      <c r="A231" s="146"/>
      <c r="B231" s="146"/>
      <c r="C231" s="81" t="s">
        <v>1070</v>
      </c>
      <c r="D231" s="81" t="s">
        <v>587</v>
      </c>
      <c r="E231" s="82" t="s">
        <v>1071</v>
      </c>
      <c r="G231" s="81" t="s">
        <v>580</v>
      </c>
    </row>
    <row r="232" spans="1:8" ht="100" customHeight="1">
      <c r="A232" s="146" t="s">
        <v>619</v>
      </c>
      <c r="B232" s="146" t="s">
        <v>1072</v>
      </c>
      <c r="C232" s="146" t="s">
        <v>1073</v>
      </c>
      <c r="D232" s="81" t="s">
        <v>587</v>
      </c>
      <c r="E232" s="82" t="s">
        <v>1074</v>
      </c>
      <c r="G232" s="81" t="s">
        <v>580</v>
      </c>
    </row>
    <row r="233" spans="1:8" ht="100" customHeight="1">
      <c r="A233" s="146"/>
      <c r="B233" s="146"/>
      <c r="C233" s="146"/>
      <c r="D233" s="81" t="s">
        <v>587</v>
      </c>
      <c r="E233" s="82" t="s">
        <v>1075</v>
      </c>
      <c r="F233" s="117" t="s">
        <v>1076</v>
      </c>
      <c r="G233" s="81" t="s">
        <v>605</v>
      </c>
      <c r="H233" s="81" t="s">
        <v>601</v>
      </c>
    </row>
    <row r="234" spans="1:8" ht="100" customHeight="1">
      <c r="A234" s="146"/>
      <c r="B234" s="146"/>
      <c r="C234" s="81" t="s">
        <v>1077</v>
      </c>
      <c r="D234" s="81" t="s">
        <v>587</v>
      </c>
      <c r="E234" s="82" t="s">
        <v>1078</v>
      </c>
      <c r="G234" s="81" t="s">
        <v>580</v>
      </c>
    </row>
    <row r="235" spans="1:8" ht="100" customHeight="1">
      <c r="A235" s="81" t="s">
        <v>619</v>
      </c>
      <c r="B235" s="81" t="s">
        <v>1079</v>
      </c>
      <c r="C235" s="81" t="s">
        <v>1080</v>
      </c>
      <c r="D235" s="81" t="s">
        <v>587</v>
      </c>
      <c r="E235" s="82" t="s">
        <v>1081</v>
      </c>
      <c r="G235" s="81" t="s">
        <v>605</v>
      </c>
    </row>
    <row r="236" spans="1:8" ht="100" customHeight="1">
      <c r="A236" s="81" t="s">
        <v>619</v>
      </c>
      <c r="B236" s="81" t="s">
        <v>1082</v>
      </c>
      <c r="C236" s="81" t="s">
        <v>1083</v>
      </c>
      <c r="D236" s="81" t="s">
        <v>587</v>
      </c>
      <c r="E236" s="82" t="s">
        <v>1084</v>
      </c>
      <c r="G236" s="81" t="s">
        <v>605</v>
      </c>
    </row>
    <row r="237" spans="1:8" ht="100" customHeight="1">
      <c r="A237" s="146" t="s">
        <v>619</v>
      </c>
      <c r="B237" s="146" t="s">
        <v>1085</v>
      </c>
      <c r="C237" s="81" t="s">
        <v>1086</v>
      </c>
      <c r="D237" s="81" t="s">
        <v>587</v>
      </c>
      <c r="E237" s="82" t="s">
        <v>1087</v>
      </c>
      <c r="G237" s="81" t="s">
        <v>605</v>
      </c>
    </row>
    <row r="238" spans="1:8" ht="100" customHeight="1">
      <c r="A238" s="146"/>
      <c r="B238" s="146"/>
      <c r="C238" s="81" t="s">
        <v>1088</v>
      </c>
      <c r="D238" s="81" t="s">
        <v>587</v>
      </c>
      <c r="E238" s="82" t="s">
        <v>1089</v>
      </c>
      <c r="G238" s="81" t="s">
        <v>605</v>
      </c>
    </row>
    <row r="239" spans="1:8" ht="100" customHeight="1">
      <c r="A239" s="146" t="s">
        <v>619</v>
      </c>
      <c r="B239" s="146" t="s">
        <v>1090</v>
      </c>
      <c r="C239" s="81" t="s">
        <v>1091</v>
      </c>
      <c r="D239" s="81" t="s">
        <v>599</v>
      </c>
      <c r="E239" s="82" t="s">
        <v>1092</v>
      </c>
      <c r="F239" s="117" t="s">
        <v>806</v>
      </c>
      <c r="G239" s="81" t="s">
        <v>641</v>
      </c>
    </row>
    <row r="240" spans="1:8" ht="100" customHeight="1">
      <c r="A240" s="146"/>
      <c r="B240" s="146"/>
      <c r="C240" s="146" t="s">
        <v>1093</v>
      </c>
      <c r="D240" s="81" t="s">
        <v>599</v>
      </c>
      <c r="E240" s="82" t="s">
        <v>1094</v>
      </c>
      <c r="G240" s="81" t="s">
        <v>641</v>
      </c>
    </row>
    <row r="241" spans="1:7" ht="100" customHeight="1">
      <c r="A241" s="146"/>
      <c r="B241" s="146"/>
      <c r="C241" s="146"/>
      <c r="D241" s="81" t="s">
        <v>599</v>
      </c>
      <c r="E241" s="82" t="s">
        <v>1095</v>
      </c>
      <c r="F241" s="117" t="s">
        <v>806</v>
      </c>
      <c r="G241" s="81" t="s">
        <v>605</v>
      </c>
    </row>
    <row r="242" spans="1:7" ht="100" customHeight="1">
      <c r="A242" s="81" t="s">
        <v>359</v>
      </c>
      <c r="B242" s="81" t="s">
        <v>1096</v>
      </c>
      <c r="C242" s="81" t="s">
        <v>1097</v>
      </c>
      <c r="D242" s="81" t="s">
        <v>587</v>
      </c>
      <c r="E242" s="82" t="s">
        <v>1098</v>
      </c>
      <c r="F242" s="117" t="s">
        <v>1099</v>
      </c>
      <c r="G242" s="81" t="s">
        <v>605</v>
      </c>
    </row>
    <row r="243" spans="1:7" ht="100" customHeight="1">
      <c r="A243" s="146" t="s">
        <v>359</v>
      </c>
      <c r="B243" s="146" t="s">
        <v>1100</v>
      </c>
      <c r="C243" s="81" t="s">
        <v>1101</v>
      </c>
      <c r="D243" s="81" t="s">
        <v>587</v>
      </c>
      <c r="E243" s="82" t="s">
        <v>1102</v>
      </c>
      <c r="G243" s="81" t="s">
        <v>641</v>
      </c>
    </row>
    <row r="244" spans="1:7" ht="100" customHeight="1">
      <c r="A244" s="146"/>
      <c r="B244" s="146"/>
      <c r="C244" s="81" t="s">
        <v>1103</v>
      </c>
      <c r="D244" s="81" t="s">
        <v>587</v>
      </c>
      <c r="E244" s="82" t="s">
        <v>1104</v>
      </c>
      <c r="G244" s="81" t="s">
        <v>641</v>
      </c>
    </row>
    <row r="245" spans="1:7" ht="100" customHeight="1">
      <c r="A245" s="146" t="s">
        <v>619</v>
      </c>
      <c r="B245" s="146" t="s">
        <v>1105</v>
      </c>
      <c r="C245" s="81" t="s">
        <v>1106</v>
      </c>
      <c r="D245" s="81" t="s">
        <v>587</v>
      </c>
      <c r="E245" s="82" t="s">
        <v>1107</v>
      </c>
      <c r="G245" s="81" t="s">
        <v>605</v>
      </c>
    </row>
    <row r="246" spans="1:7" ht="100" customHeight="1">
      <c r="A246" s="146"/>
      <c r="B246" s="146"/>
      <c r="C246" s="81" t="s">
        <v>1108</v>
      </c>
      <c r="D246" s="81" t="s">
        <v>587</v>
      </c>
      <c r="E246" s="82" t="s">
        <v>1109</v>
      </c>
      <c r="G246" s="81" t="s">
        <v>605</v>
      </c>
    </row>
    <row r="247" spans="1:7" ht="100" customHeight="1">
      <c r="A247" s="146"/>
      <c r="B247" s="146"/>
      <c r="C247" s="81" t="s">
        <v>1110</v>
      </c>
      <c r="D247" s="81" t="s">
        <v>587</v>
      </c>
      <c r="E247" s="82" t="s">
        <v>1111</v>
      </c>
      <c r="G247" s="81" t="s">
        <v>605</v>
      </c>
    </row>
    <row r="248" spans="1:7" ht="100" customHeight="1">
      <c r="A248" s="146"/>
      <c r="B248" s="146"/>
      <c r="C248" s="81" t="s">
        <v>1112</v>
      </c>
      <c r="D248" s="81" t="s">
        <v>587</v>
      </c>
      <c r="E248" s="82" t="s">
        <v>1113</v>
      </c>
      <c r="F248" s="117" t="s">
        <v>806</v>
      </c>
      <c r="G248" s="81" t="s">
        <v>605</v>
      </c>
    </row>
    <row r="249" spans="1:7" ht="100" customHeight="1">
      <c r="A249" s="146" t="s">
        <v>619</v>
      </c>
      <c r="B249" s="146" t="s">
        <v>1114</v>
      </c>
      <c r="C249" s="81" t="s">
        <v>1115</v>
      </c>
      <c r="D249" s="81" t="s">
        <v>587</v>
      </c>
      <c r="E249" s="82" t="s">
        <v>1116</v>
      </c>
      <c r="G249" s="81" t="s">
        <v>605</v>
      </c>
    </row>
    <row r="250" spans="1:7" ht="100" customHeight="1">
      <c r="A250" s="146"/>
      <c r="B250" s="146"/>
      <c r="C250" s="81" t="s">
        <v>1117</v>
      </c>
      <c r="D250" s="81" t="s">
        <v>587</v>
      </c>
      <c r="E250" s="82" t="s">
        <v>1118</v>
      </c>
      <c r="G250" s="81" t="s">
        <v>605</v>
      </c>
    </row>
    <row r="251" spans="1:7" ht="100" customHeight="1">
      <c r="A251" s="81" t="s">
        <v>619</v>
      </c>
      <c r="B251" s="81" t="s">
        <v>1119</v>
      </c>
      <c r="C251" s="81" t="s">
        <v>1120</v>
      </c>
      <c r="D251" s="81" t="s">
        <v>587</v>
      </c>
      <c r="E251" s="82" t="s">
        <v>1121</v>
      </c>
      <c r="G251" s="81" t="s">
        <v>641</v>
      </c>
    </row>
    <row r="252" spans="1:7" ht="100" customHeight="1">
      <c r="A252" s="146" t="s">
        <v>619</v>
      </c>
      <c r="B252" s="146" t="s">
        <v>1122</v>
      </c>
      <c r="C252" s="146" t="s">
        <v>1123</v>
      </c>
      <c r="D252" s="81" t="s">
        <v>587</v>
      </c>
      <c r="E252" s="82" t="s">
        <v>1124</v>
      </c>
      <c r="G252" s="81" t="s">
        <v>605</v>
      </c>
    </row>
    <row r="253" spans="1:7" ht="100" customHeight="1">
      <c r="A253" s="146"/>
      <c r="B253" s="146"/>
      <c r="C253" s="146"/>
      <c r="D253" s="81" t="s">
        <v>587</v>
      </c>
      <c r="E253" s="82" t="s">
        <v>1125</v>
      </c>
      <c r="G253" s="81" t="s">
        <v>605</v>
      </c>
    </row>
    <row r="254" spans="1:7" ht="100" customHeight="1">
      <c r="A254" s="146"/>
      <c r="B254" s="146"/>
      <c r="C254" s="146"/>
      <c r="D254" s="81" t="s">
        <v>587</v>
      </c>
      <c r="E254" s="82" t="s">
        <v>1126</v>
      </c>
      <c r="G254" s="81" t="s">
        <v>605</v>
      </c>
    </row>
    <row r="255" spans="1:7" ht="100" customHeight="1">
      <c r="A255" s="146"/>
      <c r="B255" s="146"/>
      <c r="C255" s="146" t="s">
        <v>1127</v>
      </c>
      <c r="D255" s="81" t="s">
        <v>587</v>
      </c>
      <c r="E255" s="82" t="s">
        <v>1128</v>
      </c>
      <c r="G255" s="81" t="s">
        <v>605</v>
      </c>
    </row>
    <row r="256" spans="1:7" ht="100" customHeight="1">
      <c r="A256" s="146"/>
      <c r="B256" s="146"/>
      <c r="C256" s="146"/>
      <c r="D256" s="81" t="s">
        <v>587</v>
      </c>
      <c r="E256" s="82" t="s">
        <v>1129</v>
      </c>
      <c r="G256" s="81" t="s">
        <v>580</v>
      </c>
    </row>
    <row r="257" spans="1:7" ht="100" customHeight="1">
      <c r="A257" s="146" t="s">
        <v>619</v>
      </c>
      <c r="B257" s="146" t="s">
        <v>1130</v>
      </c>
      <c r="C257" s="146" t="s">
        <v>1131</v>
      </c>
      <c r="D257" s="81" t="s">
        <v>587</v>
      </c>
      <c r="E257" s="82" t="s">
        <v>1132</v>
      </c>
      <c r="F257" s="117" t="s">
        <v>1133</v>
      </c>
      <c r="G257" s="81" t="s">
        <v>580</v>
      </c>
    </row>
    <row r="258" spans="1:7" ht="100" customHeight="1">
      <c r="A258" s="146"/>
      <c r="B258" s="146"/>
      <c r="C258" s="146"/>
      <c r="D258" s="81" t="s">
        <v>587</v>
      </c>
      <c r="E258" s="82" t="s">
        <v>1134</v>
      </c>
      <c r="G258" s="81" t="s">
        <v>605</v>
      </c>
    </row>
    <row r="259" spans="1:7" ht="100" customHeight="1">
      <c r="A259" s="81" t="s">
        <v>619</v>
      </c>
      <c r="B259" s="81" t="s">
        <v>1135</v>
      </c>
      <c r="C259" s="81" t="s">
        <v>1136</v>
      </c>
      <c r="D259" s="81" t="s">
        <v>587</v>
      </c>
      <c r="E259" s="82" t="s">
        <v>1137</v>
      </c>
      <c r="F259" s="117" t="s">
        <v>1138</v>
      </c>
      <c r="G259" s="81" t="s">
        <v>605</v>
      </c>
    </row>
    <row r="260" spans="1:7" ht="100" customHeight="1">
      <c r="A260" s="146" t="s">
        <v>619</v>
      </c>
      <c r="B260" s="146" t="s">
        <v>1139</v>
      </c>
      <c r="C260" s="81" t="s">
        <v>1140</v>
      </c>
      <c r="D260" s="81" t="s">
        <v>587</v>
      </c>
      <c r="E260" s="82" t="s">
        <v>1141</v>
      </c>
      <c r="F260" s="117" t="s">
        <v>1142</v>
      </c>
      <c r="G260" s="81" t="s">
        <v>580</v>
      </c>
    </row>
    <row r="261" spans="1:7" ht="100" customHeight="1">
      <c r="A261" s="146"/>
      <c r="B261" s="146"/>
      <c r="C261" s="146" t="s">
        <v>1143</v>
      </c>
      <c r="D261" s="81" t="s">
        <v>587</v>
      </c>
      <c r="E261" s="82" t="s">
        <v>1144</v>
      </c>
      <c r="G261" s="81" t="s">
        <v>580</v>
      </c>
    </row>
    <row r="262" spans="1:7" ht="100" customHeight="1">
      <c r="A262" s="146"/>
      <c r="B262" s="146"/>
      <c r="C262" s="146"/>
      <c r="D262" s="81" t="s">
        <v>587</v>
      </c>
      <c r="E262" s="82" t="s">
        <v>1145</v>
      </c>
      <c r="F262" s="117" t="s">
        <v>892</v>
      </c>
      <c r="G262" s="81" t="s">
        <v>641</v>
      </c>
    </row>
    <row r="263" spans="1:7" ht="100" customHeight="1">
      <c r="A263" s="146" t="s">
        <v>619</v>
      </c>
      <c r="B263" s="146" t="s">
        <v>1146</v>
      </c>
      <c r="C263" s="146" t="s">
        <v>1147</v>
      </c>
      <c r="D263" s="81" t="s">
        <v>587</v>
      </c>
      <c r="E263" s="82" t="s">
        <v>1148</v>
      </c>
      <c r="G263" s="81" t="s">
        <v>605</v>
      </c>
    </row>
    <row r="264" spans="1:7" ht="100" customHeight="1">
      <c r="A264" s="146"/>
      <c r="B264" s="146"/>
      <c r="C264" s="146"/>
      <c r="D264" s="81" t="s">
        <v>587</v>
      </c>
      <c r="E264" s="82" t="s">
        <v>1149</v>
      </c>
      <c r="G264" s="81" t="s">
        <v>605</v>
      </c>
    </row>
    <row r="265" spans="1:7" ht="100" customHeight="1">
      <c r="A265" s="146"/>
      <c r="B265" s="146"/>
      <c r="C265" s="81" t="s">
        <v>1150</v>
      </c>
      <c r="D265" s="81" t="s">
        <v>893</v>
      </c>
      <c r="E265" s="82" t="s">
        <v>1151</v>
      </c>
      <c r="G265" s="81" t="s">
        <v>596</v>
      </c>
    </row>
    <row r="266" spans="1:7" ht="100" customHeight="1">
      <c r="A266" s="146" t="s">
        <v>619</v>
      </c>
      <c r="B266" s="146" t="s">
        <v>1152</v>
      </c>
      <c r="C266" s="146" t="s">
        <v>1153</v>
      </c>
      <c r="D266" s="81" t="s">
        <v>587</v>
      </c>
      <c r="E266" s="82" t="s">
        <v>1154</v>
      </c>
      <c r="G266" s="81" t="s">
        <v>605</v>
      </c>
    </row>
    <row r="267" spans="1:7" ht="100" customHeight="1">
      <c r="A267" s="146"/>
      <c r="B267" s="146"/>
      <c r="C267" s="146"/>
      <c r="D267" s="81" t="s">
        <v>587</v>
      </c>
      <c r="E267" s="82" t="s">
        <v>1155</v>
      </c>
      <c r="G267" s="81" t="s">
        <v>605</v>
      </c>
    </row>
    <row r="268" spans="1:7" ht="100" customHeight="1">
      <c r="A268" s="146"/>
      <c r="B268" s="146"/>
      <c r="C268" s="81" t="s">
        <v>1156</v>
      </c>
      <c r="D268" s="81" t="s">
        <v>587</v>
      </c>
      <c r="E268" s="82" t="s">
        <v>1157</v>
      </c>
      <c r="G268" s="81" t="s">
        <v>605</v>
      </c>
    </row>
    <row r="269" spans="1:7" ht="100" customHeight="1">
      <c r="A269" s="146" t="s">
        <v>359</v>
      </c>
      <c r="B269" s="146" t="s">
        <v>1158</v>
      </c>
      <c r="C269" s="146" t="s">
        <v>1159</v>
      </c>
      <c r="D269" s="81" t="s">
        <v>587</v>
      </c>
      <c r="E269" s="82" t="s">
        <v>1160</v>
      </c>
      <c r="G269" s="81" t="s">
        <v>605</v>
      </c>
    </row>
    <row r="270" spans="1:7" ht="100" customHeight="1">
      <c r="A270" s="146"/>
      <c r="B270" s="146"/>
      <c r="C270" s="146"/>
      <c r="D270" s="81" t="s">
        <v>587</v>
      </c>
      <c r="E270" s="82" t="s">
        <v>1161</v>
      </c>
      <c r="G270" s="81" t="s">
        <v>605</v>
      </c>
    </row>
    <row r="271" spans="1:7" ht="100" customHeight="1">
      <c r="A271" s="146" t="s">
        <v>359</v>
      </c>
      <c r="B271" s="146" t="s">
        <v>1162</v>
      </c>
      <c r="C271" s="146" t="s">
        <v>1163</v>
      </c>
      <c r="D271" s="81" t="s">
        <v>587</v>
      </c>
      <c r="E271" s="82" t="s">
        <v>1164</v>
      </c>
      <c r="G271" s="81" t="s">
        <v>641</v>
      </c>
    </row>
    <row r="272" spans="1:7" ht="100" customHeight="1">
      <c r="A272" s="146"/>
      <c r="B272" s="146"/>
      <c r="C272" s="146"/>
      <c r="D272" s="81" t="s">
        <v>587</v>
      </c>
      <c r="E272" s="82" t="s">
        <v>1165</v>
      </c>
      <c r="G272" s="81" t="s">
        <v>641</v>
      </c>
    </row>
    <row r="273" spans="1:8" ht="100" customHeight="1">
      <c r="A273" s="146"/>
      <c r="B273" s="146"/>
      <c r="C273" s="81" t="s">
        <v>1166</v>
      </c>
      <c r="D273" s="81" t="s">
        <v>587</v>
      </c>
      <c r="E273" s="82" t="s">
        <v>1167</v>
      </c>
      <c r="G273" s="81" t="s">
        <v>605</v>
      </c>
    </row>
    <row r="274" spans="1:8" ht="100" customHeight="1">
      <c r="A274" s="81" t="s">
        <v>359</v>
      </c>
      <c r="B274" s="81" t="s">
        <v>1168</v>
      </c>
      <c r="C274" s="81" t="s">
        <v>1169</v>
      </c>
      <c r="D274" s="81" t="s">
        <v>587</v>
      </c>
      <c r="E274" s="82" t="s">
        <v>1170</v>
      </c>
      <c r="G274" s="81" t="s">
        <v>605</v>
      </c>
    </row>
    <row r="275" spans="1:8" ht="100" customHeight="1">
      <c r="A275" s="146" t="s">
        <v>359</v>
      </c>
      <c r="B275" s="146" t="s">
        <v>1171</v>
      </c>
      <c r="C275" s="146" t="s">
        <v>1172</v>
      </c>
      <c r="D275" s="81" t="s">
        <v>587</v>
      </c>
      <c r="E275" s="82" t="s">
        <v>1173</v>
      </c>
      <c r="G275" s="81" t="s">
        <v>641</v>
      </c>
    </row>
    <row r="276" spans="1:8" ht="100" customHeight="1">
      <c r="A276" s="146"/>
      <c r="B276" s="146"/>
      <c r="C276" s="146"/>
      <c r="D276" s="81" t="s">
        <v>587</v>
      </c>
      <c r="E276" s="82" t="s">
        <v>1174</v>
      </c>
      <c r="G276" s="81" t="s">
        <v>580</v>
      </c>
    </row>
    <row r="277" spans="1:8" ht="100" customHeight="1">
      <c r="A277" s="146"/>
      <c r="B277" s="146"/>
      <c r="C277" s="146" t="s">
        <v>1175</v>
      </c>
      <c r="D277" s="81" t="s">
        <v>587</v>
      </c>
      <c r="E277" s="82" t="s">
        <v>1176</v>
      </c>
      <c r="G277" s="81" t="s">
        <v>580</v>
      </c>
    </row>
    <row r="278" spans="1:8" ht="100" customHeight="1">
      <c r="A278" s="146"/>
      <c r="B278" s="146"/>
      <c r="C278" s="146"/>
      <c r="D278" s="81" t="s">
        <v>587</v>
      </c>
      <c r="E278" s="82" t="s">
        <v>1177</v>
      </c>
      <c r="G278" s="81" t="s">
        <v>601</v>
      </c>
    </row>
    <row r="279" spans="1:8" ht="100" customHeight="1">
      <c r="A279" s="146" t="s">
        <v>619</v>
      </c>
      <c r="B279" s="146" t="s">
        <v>1178</v>
      </c>
      <c r="C279" s="146" t="s">
        <v>1179</v>
      </c>
      <c r="D279" s="81" t="s">
        <v>867</v>
      </c>
      <c r="E279" s="82" t="s">
        <v>1180</v>
      </c>
      <c r="G279" s="81" t="s">
        <v>580</v>
      </c>
    </row>
    <row r="280" spans="1:8" ht="100" customHeight="1">
      <c r="A280" s="146"/>
      <c r="B280" s="146"/>
      <c r="C280" s="146"/>
      <c r="D280" s="81" t="s">
        <v>867</v>
      </c>
      <c r="E280" s="82" t="s">
        <v>1181</v>
      </c>
      <c r="G280" s="81" t="s">
        <v>945</v>
      </c>
    </row>
    <row r="281" spans="1:8" ht="100" customHeight="1">
      <c r="A281" s="146"/>
      <c r="B281" s="146"/>
      <c r="C281" s="146" t="s">
        <v>1182</v>
      </c>
      <c r="D281" s="81" t="s">
        <v>587</v>
      </c>
      <c r="E281" s="82" t="s">
        <v>1183</v>
      </c>
      <c r="G281" s="81" t="s">
        <v>580</v>
      </c>
    </row>
    <row r="282" spans="1:8" ht="100" customHeight="1">
      <c r="A282" s="146"/>
      <c r="B282" s="146"/>
      <c r="C282" s="146"/>
      <c r="D282" s="81" t="s">
        <v>587</v>
      </c>
      <c r="E282" s="82" t="s">
        <v>1184</v>
      </c>
      <c r="G282" s="81" t="s">
        <v>945</v>
      </c>
    </row>
    <row r="283" spans="1:8" ht="100" customHeight="1">
      <c r="A283" s="146"/>
      <c r="B283" s="146"/>
      <c r="C283" s="81" t="s">
        <v>1185</v>
      </c>
      <c r="D283" s="81" t="s">
        <v>587</v>
      </c>
      <c r="E283" s="82" t="s">
        <v>1186</v>
      </c>
      <c r="G283" s="81" t="s">
        <v>580</v>
      </c>
    </row>
    <row r="284" spans="1:8" ht="100" customHeight="1">
      <c r="A284" s="146"/>
      <c r="B284" s="146"/>
      <c r="C284" s="146" t="s">
        <v>1187</v>
      </c>
      <c r="D284" s="81" t="s">
        <v>587</v>
      </c>
      <c r="E284" s="82" t="s">
        <v>1188</v>
      </c>
      <c r="G284" s="81" t="s">
        <v>580</v>
      </c>
    </row>
    <row r="285" spans="1:8" ht="100" customHeight="1">
      <c r="A285" s="146"/>
      <c r="B285" s="146"/>
      <c r="C285" s="146"/>
      <c r="D285" s="81" t="s">
        <v>587</v>
      </c>
      <c r="E285" s="82" t="s">
        <v>1189</v>
      </c>
      <c r="G285" s="81" t="s">
        <v>945</v>
      </c>
    </row>
    <row r="286" spans="1:8" ht="100" customHeight="1">
      <c r="A286" s="146" t="s">
        <v>619</v>
      </c>
      <c r="B286" s="146" t="s">
        <v>1190</v>
      </c>
      <c r="C286" s="146" t="s">
        <v>1191</v>
      </c>
      <c r="D286" s="81" t="s">
        <v>587</v>
      </c>
      <c r="E286" s="82" t="s">
        <v>1192</v>
      </c>
      <c r="G286" s="81" t="s">
        <v>605</v>
      </c>
    </row>
    <row r="287" spans="1:8" ht="100" customHeight="1">
      <c r="A287" s="146"/>
      <c r="B287" s="146"/>
      <c r="C287" s="146"/>
      <c r="D287" s="81" t="s">
        <v>587</v>
      </c>
      <c r="E287" s="82" t="s">
        <v>1193</v>
      </c>
      <c r="G287" s="81" t="s">
        <v>605</v>
      </c>
    </row>
    <row r="288" spans="1:8" ht="100" customHeight="1">
      <c r="A288" s="146"/>
      <c r="B288" s="146"/>
      <c r="C288" s="81" t="s">
        <v>1194</v>
      </c>
      <c r="D288" s="81" t="s">
        <v>587</v>
      </c>
      <c r="E288" s="82" t="s">
        <v>1195</v>
      </c>
      <c r="G288" s="81" t="s">
        <v>580</v>
      </c>
      <c r="H288" s="81" t="s">
        <v>605</v>
      </c>
    </row>
    <row r="289" spans="1:8" ht="100" customHeight="1">
      <c r="A289" s="146"/>
      <c r="B289" s="146"/>
      <c r="C289" s="146" t="s">
        <v>1196</v>
      </c>
      <c r="D289" s="81" t="s">
        <v>587</v>
      </c>
      <c r="E289" s="82" t="s">
        <v>1197</v>
      </c>
      <c r="G289" s="81" t="s">
        <v>605</v>
      </c>
    </row>
    <row r="290" spans="1:8" ht="100" customHeight="1">
      <c r="A290" s="146"/>
      <c r="B290" s="146"/>
      <c r="C290" s="146"/>
      <c r="D290" s="81" t="s">
        <v>587</v>
      </c>
      <c r="E290" s="82" t="s">
        <v>1198</v>
      </c>
      <c r="G290" s="81" t="s">
        <v>605</v>
      </c>
    </row>
    <row r="291" spans="1:8" ht="100" customHeight="1">
      <c r="A291" s="146" t="s">
        <v>619</v>
      </c>
      <c r="B291" s="146" t="s">
        <v>1199</v>
      </c>
      <c r="C291" s="146" t="s">
        <v>1200</v>
      </c>
      <c r="D291" s="81" t="s">
        <v>587</v>
      </c>
      <c r="E291" s="82" t="s">
        <v>1201</v>
      </c>
      <c r="G291" s="81" t="s">
        <v>605</v>
      </c>
    </row>
    <row r="292" spans="1:8" ht="100" customHeight="1">
      <c r="A292" s="146"/>
      <c r="B292" s="146"/>
      <c r="C292" s="146"/>
      <c r="D292" s="81" t="s">
        <v>587</v>
      </c>
      <c r="E292" s="82" t="s">
        <v>1202</v>
      </c>
      <c r="G292" s="81" t="s">
        <v>605</v>
      </c>
    </row>
    <row r="293" spans="1:8" ht="100" customHeight="1">
      <c r="A293" s="146"/>
      <c r="B293" s="146"/>
      <c r="C293" s="81" t="s">
        <v>1203</v>
      </c>
      <c r="D293" s="81" t="s">
        <v>587</v>
      </c>
      <c r="E293" s="82" t="s">
        <v>1204</v>
      </c>
      <c r="G293" s="81" t="s">
        <v>605</v>
      </c>
    </row>
    <row r="294" spans="1:8" ht="100" customHeight="1">
      <c r="A294" s="146" t="s">
        <v>619</v>
      </c>
      <c r="B294" s="146" t="s">
        <v>1205</v>
      </c>
      <c r="C294" s="146" t="s">
        <v>1206</v>
      </c>
      <c r="D294" s="81" t="s">
        <v>587</v>
      </c>
      <c r="E294" s="82" t="s">
        <v>1207</v>
      </c>
      <c r="G294" s="81" t="s">
        <v>605</v>
      </c>
    </row>
    <row r="295" spans="1:8" ht="100" customHeight="1">
      <c r="A295" s="146"/>
      <c r="B295" s="146"/>
      <c r="C295" s="146"/>
      <c r="D295" s="81" t="s">
        <v>587</v>
      </c>
      <c r="E295" s="82" t="s">
        <v>1208</v>
      </c>
      <c r="G295" s="81" t="s">
        <v>605</v>
      </c>
    </row>
    <row r="296" spans="1:8" ht="100" customHeight="1">
      <c r="A296" s="146" t="s">
        <v>619</v>
      </c>
      <c r="B296" s="146" t="s">
        <v>1209</v>
      </c>
      <c r="C296" s="146" t="s">
        <v>1210</v>
      </c>
      <c r="D296" s="81" t="s">
        <v>587</v>
      </c>
      <c r="E296" s="82" t="s">
        <v>1211</v>
      </c>
      <c r="G296" s="81" t="s">
        <v>605</v>
      </c>
    </row>
    <row r="297" spans="1:8" ht="100" customHeight="1">
      <c r="A297" s="146"/>
      <c r="B297" s="146"/>
      <c r="C297" s="146"/>
      <c r="D297" s="81" t="s">
        <v>587</v>
      </c>
      <c r="E297" s="82" t="s">
        <v>1212</v>
      </c>
      <c r="G297" s="81" t="s">
        <v>605</v>
      </c>
    </row>
    <row r="298" spans="1:8" ht="100" customHeight="1">
      <c r="A298" s="146"/>
      <c r="B298" s="146"/>
      <c r="C298" s="81" t="s">
        <v>1213</v>
      </c>
      <c r="D298" s="81" t="s">
        <v>587</v>
      </c>
      <c r="E298" s="82" t="s">
        <v>1214</v>
      </c>
      <c r="G298" s="81" t="s">
        <v>580</v>
      </c>
    </row>
    <row r="299" spans="1:8" ht="100" customHeight="1">
      <c r="A299" s="146" t="s">
        <v>619</v>
      </c>
      <c r="B299" s="146" t="s">
        <v>1215</v>
      </c>
      <c r="C299" s="81" t="s">
        <v>1216</v>
      </c>
      <c r="D299" s="81" t="s">
        <v>587</v>
      </c>
      <c r="E299" s="82" t="s">
        <v>1217</v>
      </c>
      <c r="G299" s="81" t="s">
        <v>605</v>
      </c>
    </row>
    <row r="300" spans="1:8" ht="100" customHeight="1">
      <c r="A300" s="146"/>
      <c r="B300" s="146"/>
      <c r="C300" s="81" t="s">
        <v>1218</v>
      </c>
      <c r="D300" s="81" t="s">
        <v>587</v>
      </c>
      <c r="E300" s="82" t="s">
        <v>1219</v>
      </c>
      <c r="G300" s="81" t="s">
        <v>605</v>
      </c>
    </row>
    <row r="301" spans="1:8" ht="100" customHeight="1">
      <c r="A301" s="146"/>
      <c r="B301" s="146"/>
      <c r="C301" s="81" t="s">
        <v>1220</v>
      </c>
      <c r="D301" s="81" t="s">
        <v>587</v>
      </c>
      <c r="E301" s="82" t="s">
        <v>1221</v>
      </c>
      <c r="G301" s="81" t="s">
        <v>605</v>
      </c>
    </row>
    <row r="302" spans="1:8" ht="100" customHeight="1">
      <c r="A302" s="146" t="s">
        <v>619</v>
      </c>
      <c r="B302" s="146" t="s">
        <v>1222</v>
      </c>
      <c r="C302" s="81" t="s">
        <v>1223</v>
      </c>
      <c r="D302" s="81" t="s">
        <v>587</v>
      </c>
      <c r="E302" s="82" t="s">
        <v>1224</v>
      </c>
      <c r="G302" s="81" t="s">
        <v>605</v>
      </c>
    </row>
    <row r="303" spans="1:8" ht="100" customHeight="1">
      <c r="A303" s="146"/>
      <c r="B303" s="146"/>
      <c r="C303" s="146" t="s">
        <v>1225</v>
      </c>
      <c r="D303" s="81" t="s">
        <v>587</v>
      </c>
      <c r="E303" s="82" t="s">
        <v>1226</v>
      </c>
      <c r="G303" s="81" t="s">
        <v>580</v>
      </c>
      <c r="H303" s="81" t="s">
        <v>641</v>
      </c>
    </row>
    <row r="304" spans="1:8" ht="100" customHeight="1">
      <c r="A304" s="146"/>
      <c r="B304" s="146"/>
      <c r="C304" s="146"/>
      <c r="D304" s="81" t="s">
        <v>587</v>
      </c>
      <c r="E304" s="82" t="s">
        <v>1227</v>
      </c>
      <c r="G304" s="81" t="s">
        <v>641</v>
      </c>
    </row>
    <row r="305" spans="1:8" ht="100" customHeight="1">
      <c r="A305" s="146" t="s">
        <v>619</v>
      </c>
      <c r="B305" s="146" t="s">
        <v>1228</v>
      </c>
      <c r="C305" s="146" t="s">
        <v>1229</v>
      </c>
      <c r="D305" s="81" t="s">
        <v>587</v>
      </c>
      <c r="E305" s="82" t="s">
        <v>1230</v>
      </c>
      <c r="G305" s="81" t="s">
        <v>605</v>
      </c>
    </row>
    <row r="306" spans="1:8" ht="100" customHeight="1">
      <c r="A306" s="146"/>
      <c r="B306" s="146"/>
      <c r="C306" s="146"/>
      <c r="D306" s="81" t="s">
        <v>587</v>
      </c>
      <c r="E306" s="82" t="s">
        <v>1231</v>
      </c>
      <c r="G306" s="81" t="s">
        <v>605</v>
      </c>
    </row>
    <row r="307" spans="1:8" ht="100" customHeight="1">
      <c r="A307" s="81" t="s">
        <v>619</v>
      </c>
      <c r="B307" s="81" t="s">
        <v>1232</v>
      </c>
      <c r="C307" s="81" t="s">
        <v>1233</v>
      </c>
      <c r="D307" s="81" t="s">
        <v>587</v>
      </c>
      <c r="E307" s="82" t="s">
        <v>1234</v>
      </c>
      <c r="G307" s="81" t="s">
        <v>641</v>
      </c>
    </row>
    <row r="308" spans="1:8" ht="100" customHeight="1">
      <c r="A308" s="146" t="s">
        <v>619</v>
      </c>
      <c r="B308" s="146" t="s">
        <v>1235</v>
      </c>
      <c r="C308" s="146" t="s">
        <v>1236</v>
      </c>
      <c r="D308" s="81" t="s">
        <v>587</v>
      </c>
      <c r="E308" s="82" t="s">
        <v>1237</v>
      </c>
      <c r="G308" s="81" t="s">
        <v>605</v>
      </c>
    </row>
    <row r="309" spans="1:8" ht="100" customHeight="1">
      <c r="A309" s="146"/>
      <c r="B309" s="146"/>
      <c r="C309" s="146"/>
      <c r="D309" s="81" t="s">
        <v>587</v>
      </c>
      <c r="E309" s="82" t="s">
        <v>1238</v>
      </c>
      <c r="G309" s="81" t="s">
        <v>605</v>
      </c>
    </row>
    <row r="310" spans="1:8" ht="100" customHeight="1">
      <c r="A310" s="146"/>
      <c r="B310" s="146"/>
      <c r="C310" s="146" t="s">
        <v>1239</v>
      </c>
      <c r="D310" s="81" t="s">
        <v>587</v>
      </c>
      <c r="E310" s="82" t="s">
        <v>1240</v>
      </c>
      <c r="G310" s="81" t="s">
        <v>605</v>
      </c>
    </row>
    <row r="311" spans="1:8" ht="100" customHeight="1">
      <c r="A311" s="146"/>
      <c r="B311" s="146"/>
      <c r="C311" s="146"/>
      <c r="D311" s="81" t="s">
        <v>587</v>
      </c>
      <c r="E311" s="82" t="s">
        <v>1241</v>
      </c>
      <c r="G311" s="81" t="s">
        <v>605</v>
      </c>
    </row>
    <row r="312" spans="1:8" ht="100" customHeight="1">
      <c r="A312" s="146" t="s">
        <v>619</v>
      </c>
      <c r="B312" s="146" t="s">
        <v>1242</v>
      </c>
      <c r="C312" s="81" t="s">
        <v>1243</v>
      </c>
      <c r="D312" s="81" t="s">
        <v>587</v>
      </c>
      <c r="E312" s="82" t="s">
        <v>1244</v>
      </c>
      <c r="F312" s="117" t="s">
        <v>806</v>
      </c>
      <c r="G312" s="81" t="s">
        <v>605</v>
      </c>
    </row>
    <row r="313" spans="1:8" ht="100" customHeight="1">
      <c r="A313" s="146"/>
      <c r="B313" s="146"/>
      <c r="C313" s="81" t="s">
        <v>1245</v>
      </c>
      <c r="D313" s="81" t="s">
        <v>587</v>
      </c>
      <c r="E313" s="82" t="s">
        <v>1246</v>
      </c>
      <c r="F313" s="117" t="s">
        <v>806</v>
      </c>
      <c r="G313" s="81" t="s">
        <v>605</v>
      </c>
    </row>
    <row r="314" spans="1:8" ht="100" customHeight="1">
      <c r="A314" s="146"/>
      <c r="B314" s="146"/>
      <c r="C314" s="81" t="s">
        <v>1247</v>
      </c>
      <c r="D314" s="81" t="s">
        <v>587</v>
      </c>
      <c r="E314" s="82" t="s">
        <v>1248</v>
      </c>
      <c r="F314" s="117" t="s">
        <v>806</v>
      </c>
      <c r="G314" s="81" t="s">
        <v>641</v>
      </c>
    </row>
    <row r="315" spans="1:8" ht="100" customHeight="1">
      <c r="A315" s="81" t="s">
        <v>619</v>
      </c>
      <c r="B315" s="81" t="s">
        <v>1249</v>
      </c>
      <c r="C315" s="81" t="s">
        <v>1250</v>
      </c>
      <c r="D315" s="81" t="s">
        <v>668</v>
      </c>
      <c r="E315" s="82" t="s">
        <v>1251</v>
      </c>
      <c r="F315" s="117" t="s">
        <v>806</v>
      </c>
      <c r="G315" s="81" t="s">
        <v>580</v>
      </c>
      <c r="H315" s="81" t="s">
        <v>596</v>
      </c>
    </row>
    <row r="316" spans="1:8" ht="100" customHeight="1">
      <c r="A316" s="146" t="s">
        <v>619</v>
      </c>
      <c r="B316" s="146" t="s">
        <v>1252</v>
      </c>
      <c r="C316" s="81" t="s">
        <v>1253</v>
      </c>
      <c r="D316" s="81" t="s">
        <v>587</v>
      </c>
      <c r="E316" s="82" t="s">
        <v>1254</v>
      </c>
      <c r="F316" s="117" t="s">
        <v>806</v>
      </c>
      <c r="G316" s="81" t="s">
        <v>605</v>
      </c>
    </row>
    <row r="317" spans="1:8" ht="100" customHeight="1">
      <c r="A317" s="146"/>
      <c r="B317" s="146"/>
      <c r="C317" s="81" t="s">
        <v>1255</v>
      </c>
      <c r="D317" s="81" t="s">
        <v>587</v>
      </c>
      <c r="E317" s="82" t="s">
        <v>1256</v>
      </c>
      <c r="F317" s="117" t="s">
        <v>806</v>
      </c>
      <c r="G317" s="81" t="s">
        <v>605</v>
      </c>
    </row>
    <row r="318" spans="1:8" ht="100" customHeight="1">
      <c r="A318" s="81" t="s">
        <v>619</v>
      </c>
      <c r="B318" s="81" t="s">
        <v>1257</v>
      </c>
      <c r="C318" s="81" t="s">
        <v>1258</v>
      </c>
      <c r="D318" s="81" t="s">
        <v>587</v>
      </c>
      <c r="E318" s="82" t="s">
        <v>1259</v>
      </c>
      <c r="G318" s="81" t="s">
        <v>580</v>
      </c>
    </row>
    <row r="319" spans="1:8" ht="100" customHeight="1">
      <c r="A319" s="81" t="s">
        <v>619</v>
      </c>
      <c r="B319" s="81" t="s">
        <v>1260</v>
      </c>
      <c r="C319" s="81" t="s">
        <v>1261</v>
      </c>
      <c r="D319" s="81" t="s">
        <v>587</v>
      </c>
      <c r="E319" s="82" t="s">
        <v>1262</v>
      </c>
      <c r="G319" s="81" t="s">
        <v>580</v>
      </c>
    </row>
    <row r="320" spans="1:8" ht="100" customHeight="1">
      <c r="A320" s="81" t="s">
        <v>619</v>
      </c>
      <c r="B320" s="81" t="s">
        <v>1263</v>
      </c>
      <c r="C320" s="81" t="s">
        <v>1264</v>
      </c>
      <c r="D320" s="81" t="s">
        <v>587</v>
      </c>
      <c r="E320" s="82" t="s">
        <v>1265</v>
      </c>
      <c r="G320" s="81" t="s">
        <v>580</v>
      </c>
    </row>
    <row r="321" spans="1:7" ht="100" customHeight="1">
      <c r="A321" s="81" t="s">
        <v>619</v>
      </c>
      <c r="B321" s="81" t="s">
        <v>1266</v>
      </c>
      <c r="C321" s="81" t="s">
        <v>1267</v>
      </c>
      <c r="D321" s="81" t="s">
        <v>587</v>
      </c>
      <c r="E321" s="82" t="s">
        <v>1268</v>
      </c>
      <c r="G321" s="81" t="s">
        <v>580</v>
      </c>
    </row>
    <row r="322" spans="1:7" ht="100" customHeight="1">
      <c r="A322" s="81" t="s">
        <v>619</v>
      </c>
      <c r="B322" s="81" t="s">
        <v>1269</v>
      </c>
      <c r="C322" s="81" t="s">
        <v>1270</v>
      </c>
      <c r="D322" s="81" t="s">
        <v>587</v>
      </c>
      <c r="E322" s="82" t="s">
        <v>1271</v>
      </c>
      <c r="G322" s="81" t="s">
        <v>580</v>
      </c>
    </row>
  </sheetData>
  <mergeCells count="271">
    <mergeCell ref="A2:A12"/>
    <mergeCell ref="B2:B12"/>
    <mergeCell ref="C2:C6"/>
    <mergeCell ref="C7:C8"/>
    <mergeCell ref="C9:C10"/>
    <mergeCell ref="A13:A14"/>
    <mergeCell ref="B13:B14"/>
    <mergeCell ref="A15:A17"/>
    <mergeCell ref="B15:B17"/>
    <mergeCell ref="C15:C17"/>
    <mergeCell ref="A19:A21"/>
    <mergeCell ref="B19:B21"/>
    <mergeCell ref="A22:A26"/>
    <mergeCell ref="B22:B26"/>
    <mergeCell ref="C22:C24"/>
    <mergeCell ref="C25:C26"/>
    <mergeCell ref="A33:A36"/>
    <mergeCell ref="B33:B36"/>
    <mergeCell ref="C33:C35"/>
    <mergeCell ref="A37:A39"/>
    <mergeCell ref="B37:B39"/>
    <mergeCell ref="C37:C39"/>
    <mergeCell ref="A27:A29"/>
    <mergeCell ref="B27:B29"/>
    <mergeCell ref="C28:C29"/>
    <mergeCell ref="A30:A32"/>
    <mergeCell ref="B30:B32"/>
    <mergeCell ref="C30:C31"/>
    <mergeCell ref="A45:A46"/>
    <mergeCell ref="B45:B46"/>
    <mergeCell ref="C45:C46"/>
    <mergeCell ref="A47:A48"/>
    <mergeCell ref="B47:B48"/>
    <mergeCell ref="C47:C48"/>
    <mergeCell ref="A40:A42"/>
    <mergeCell ref="B40:B42"/>
    <mergeCell ref="C40:C42"/>
    <mergeCell ref="A43:A44"/>
    <mergeCell ref="B43:B44"/>
    <mergeCell ref="C43:C44"/>
    <mergeCell ref="A57:A59"/>
    <mergeCell ref="B57:B59"/>
    <mergeCell ref="C57:C58"/>
    <mergeCell ref="A60:A61"/>
    <mergeCell ref="B60:B61"/>
    <mergeCell ref="C60:C61"/>
    <mergeCell ref="A50:A52"/>
    <mergeCell ref="B50:B52"/>
    <mergeCell ref="C51:C52"/>
    <mergeCell ref="A53:A55"/>
    <mergeCell ref="B53:B55"/>
    <mergeCell ref="C54:C55"/>
    <mergeCell ref="A74:A77"/>
    <mergeCell ref="B74:B77"/>
    <mergeCell ref="C74:C75"/>
    <mergeCell ref="C76:C77"/>
    <mergeCell ref="A78:A82"/>
    <mergeCell ref="B78:B82"/>
    <mergeCell ref="C78:C79"/>
    <mergeCell ref="C80:C81"/>
    <mergeCell ref="A62:A66"/>
    <mergeCell ref="B62:B66"/>
    <mergeCell ref="C63:C64"/>
    <mergeCell ref="C65:C66"/>
    <mergeCell ref="A67:A72"/>
    <mergeCell ref="B67:B72"/>
    <mergeCell ref="C67:C70"/>
    <mergeCell ref="A91:A92"/>
    <mergeCell ref="B91:B92"/>
    <mergeCell ref="C91:C92"/>
    <mergeCell ref="A93:A94"/>
    <mergeCell ref="B93:B94"/>
    <mergeCell ref="A95:A97"/>
    <mergeCell ref="B95:B97"/>
    <mergeCell ref="C95:C97"/>
    <mergeCell ref="A83:A84"/>
    <mergeCell ref="B83:B84"/>
    <mergeCell ref="A85:A86"/>
    <mergeCell ref="B85:B86"/>
    <mergeCell ref="C85:C86"/>
    <mergeCell ref="A87:A88"/>
    <mergeCell ref="B87:B88"/>
    <mergeCell ref="C87:C88"/>
    <mergeCell ref="A102:A104"/>
    <mergeCell ref="B102:B104"/>
    <mergeCell ref="C102:C104"/>
    <mergeCell ref="A106:A112"/>
    <mergeCell ref="B106:B112"/>
    <mergeCell ref="C106:C112"/>
    <mergeCell ref="A98:A99"/>
    <mergeCell ref="B98:B99"/>
    <mergeCell ref="C98:C99"/>
    <mergeCell ref="A100:A101"/>
    <mergeCell ref="B100:B101"/>
    <mergeCell ref="C100:C101"/>
    <mergeCell ref="A118:A121"/>
    <mergeCell ref="B118:B121"/>
    <mergeCell ref="C118:C121"/>
    <mergeCell ref="A122:A124"/>
    <mergeCell ref="B122:B124"/>
    <mergeCell ref="C122:C123"/>
    <mergeCell ref="A113:A115"/>
    <mergeCell ref="B113:B115"/>
    <mergeCell ref="C113:C115"/>
    <mergeCell ref="A116:A117"/>
    <mergeCell ref="B116:B117"/>
    <mergeCell ref="C116:C117"/>
    <mergeCell ref="A129:A131"/>
    <mergeCell ref="B129:B131"/>
    <mergeCell ref="C129:C130"/>
    <mergeCell ref="A132:A135"/>
    <mergeCell ref="B132:B135"/>
    <mergeCell ref="C132:C133"/>
    <mergeCell ref="C134:C135"/>
    <mergeCell ref="A125:A126"/>
    <mergeCell ref="B125:B126"/>
    <mergeCell ref="C125:C126"/>
    <mergeCell ref="A127:A128"/>
    <mergeCell ref="B127:B128"/>
    <mergeCell ref="C127:C128"/>
    <mergeCell ref="A153:A155"/>
    <mergeCell ref="B153:B155"/>
    <mergeCell ref="C153:C154"/>
    <mergeCell ref="A158:A160"/>
    <mergeCell ref="B158:B160"/>
    <mergeCell ref="C158:C159"/>
    <mergeCell ref="A137:A142"/>
    <mergeCell ref="B137:B142"/>
    <mergeCell ref="C137:C138"/>
    <mergeCell ref="A143:A145"/>
    <mergeCell ref="B143:B145"/>
    <mergeCell ref="A146:A152"/>
    <mergeCell ref="B146:B152"/>
    <mergeCell ref="C146:C151"/>
    <mergeCell ref="A170:A175"/>
    <mergeCell ref="B170:B175"/>
    <mergeCell ref="C170:C173"/>
    <mergeCell ref="C174:C175"/>
    <mergeCell ref="A178:A180"/>
    <mergeCell ref="B178:B180"/>
    <mergeCell ref="A161:A163"/>
    <mergeCell ref="B161:B163"/>
    <mergeCell ref="C161:C163"/>
    <mergeCell ref="A165:A169"/>
    <mergeCell ref="B165:B169"/>
    <mergeCell ref="C165:C166"/>
    <mergeCell ref="C167:C168"/>
    <mergeCell ref="A189:A190"/>
    <mergeCell ref="B189:B190"/>
    <mergeCell ref="C189:C190"/>
    <mergeCell ref="A191:A194"/>
    <mergeCell ref="B191:B194"/>
    <mergeCell ref="C191:C192"/>
    <mergeCell ref="A181:A182"/>
    <mergeCell ref="B181:B182"/>
    <mergeCell ref="A183:A185"/>
    <mergeCell ref="B183:B185"/>
    <mergeCell ref="C183:C185"/>
    <mergeCell ref="A186:A188"/>
    <mergeCell ref="B186:B188"/>
    <mergeCell ref="C186:C188"/>
    <mergeCell ref="A202:A203"/>
    <mergeCell ref="B202:B203"/>
    <mergeCell ref="C202:C203"/>
    <mergeCell ref="A205:A206"/>
    <mergeCell ref="B205:B206"/>
    <mergeCell ref="A207:A208"/>
    <mergeCell ref="B207:B208"/>
    <mergeCell ref="A195:A196"/>
    <mergeCell ref="B195:B196"/>
    <mergeCell ref="A197:A198"/>
    <mergeCell ref="B197:B198"/>
    <mergeCell ref="C197:C198"/>
    <mergeCell ref="A199:A201"/>
    <mergeCell ref="B199:B201"/>
    <mergeCell ref="C200:C201"/>
    <mergeCell ref="C222:C223"/>
    <mergeCell ref="A224:A226"/>
    <mergeCell ref="B224:B226"/>
    <mergeCell ref="C224:C225"/>
    <mergeCell ref="A209:A210"/>
    <mergeCell ref="B209:B210"/>
    <mergeCell ref="A211:A214"/>
    <mergeCell ref="B211:B214"/>
    <mergeCell ref="C213:C214"/>
    <mergeCell ref="A215:A219"/>
    <mergeCell ref="B215:B219"/>
    <mergeCell ref="C215:C216"/>
    <mergeCell ref="C217:C218"/>
    <mergeCell ref="A227:A228"/>
    <mergeCell ref="B227:B228"/>
    <mergeCell ref="A229:A231"/>
    <mergeCell ref="B229:B231"/>
    <mergeCell ref="A232:A234"/>
    <mergeCell ref="B232:B234"/>
    <mergeCell ref="A220:A221"/>
    <mergeCell ref="B220:B221"/>
    <mergeCell ref="A222:A223"/>
    <mergeCell ref="B222:B223"/>
    <mergeCell ref="A243:A244"/>
    <mergeCell ref="B243:B244"/>
    <mergeCell ref="A245:A248"/>
    <mergeCell ref="B245:B248"/>
    <mergeCell ref="A249:A250"/>
    <mergeCell ref="B249:B250"/>
    <mergeCell ref="C232:C233"/>
    <mergeCell ref="A237:A238"/>
    <mergeCell ref="B237:B238"/>
    <mergeCell ref="A239:A241"/>
    <mergeCell ref="B239:B241"/>
    <mergeCell ref="C240:C241"/>
    <mergeCell ref="A260:A262"/>
    <mergeCell ref="B260:B262"/>
    <mergeCell ref="C261:C262"/>
    <mergeCell ref="A263:A265"/>
    <mergeCell ref="B263:B265"/>
    <mergeCell ref="C263:C264"/>
    <mergeCell ref="A252:A256"/>
    <mergeCell ref="B252:B256"/>
    <mergeCell ref="C252:C254"/>
    <mergeCell ref="C255:C256"/>
    <mergeCell ref="A257:A258"/>
    <mergeCell ref="B257:B258"/>
    <mergeCell ref="C257:C258"/>
    <mergeCell ref="A271:A273"/>
    <mergeCell ref="B271:B273"/>
    <mergeCell ref="C271:C272"/>
    <mergeCell ref="A275:A278"/>
    <mergeCell ref="B275:B278"/>
    <mergeCell ref="C275:C276"/>
    <mergeCell ref="C277:C278"/>
    <mergeCell ref="A266:A268"/>
    <mergeCell ref="B266:B268"/>
    <mergeCell ref="C266:C267"/>
    <mergeCell ref="A269:A270"/>
    <mergeCell ref="B269:B270"/>
    <mergeCell ref="C269:C270"/>
    <mergeCell ref="A279:A285"/>
    <mergeCell ref="B279:B285"/>
    <mergeCell ref="C279:C280"/>
    <mergeCell ref="C281:C282"/>
    <mergeCell ref="C284:C285"/>
    <mergeCell ref="A286:A290"/>
    <mergeCell ref="B286:B290"/>
    <mergeCell ref="C286:C287"/>
    <mergeCell ref="C289:C290"/>
    <mergeCell ref="A296:A298"/>
    <mergeCell ref="B296:B298"/>
    <mergeCell ref="C296:C297"/>
    <mergeCell ref="A299:A301"/>
    <mergeCell ref="B299:B301"/>
    <mergeCell ref="A302:A304"/>
    <mergeCell ref="B302:B304"/>
    <mergeCell ref="C303:C304"/>
    <mergeCell ref="A291:A293"/>
    <mergeCell ref="B291:B293"/>
    <mergeCell ref="C291:C292"/>
    <mergeCell ref="A294:A295"/>
    <mergeCell ref="B294:B295"/>
    <mergeCell ref="C294:C295"/>
    <mergeCell ref="A312:A314"/>
    <mergeCell ref="B312:B314"/>
    <mergeCell ref="A316:A317"/>
    <mergeCell ref="B316:B317"/>
    <mergeCell ref="A305:A306"/>
    <mergeCell ref="B305:B306"/>
    <mergeCell ref="C305:C306"/>
    <mergeCell ref="A308:A311"/>
    <mergeCell ref="B308:B311"/>
    <mergeCell ref="C308:C309"/>
    <mergeCell ref="C310:C31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5ED27E-98A5-8D4E-BF8F-888B330C1C5C}">
  <dimension ref="A1:K206"/>
  <sheetViews>
    <sheetView workbookViewId="0">
      <selection activeCell="K7" sqref="K7"/>
    </sheetView>
  </sheetViews>
  <sheetFormatPr defaultColWidth="11" defaultRowHeight="15.5"/>
  <cols>
    <col min="1" max="1" width="14.6640625" customWidth="1"/>
    <col min="2" max="2" width="13.83203125" customWidth="1"/>
    <col min="3" max="3" width="13.6640625" customWidth="1"/>
    <col min="4" max="4" width="63.33203125" bestFit="1" customWidth="1"/>
    <col min="5" max="5" width="12.83203125" customWidth="1"/>
    <col min="6" max="6" width="32.6640625" customWidth="1"/>
    <col min="7" max="7" width="15.1640625" customWidth="1"/>
  </cols>
  <sheetData>
    <row r="1" spans="1:11">
      <c r="A1" s="8" t="s">
        <v>500</v>
      </c>
      <c r="B1" s="2" t="s">
        <v>499</v>
      </c>
      <c r="C1" s="3" t="s">
        <v>498</v>
      </c>
      <c r="D1" s="2" t="s">
        <v>445</v>
      </c>
      <c r="E1" s="3" t="s">
        <v>446</v>
      </c>
      <c r="F1" s="3" t="s">
        <v>447</v>
      </c>
      <c r="G1" s="2" t="s">
        <v>448</v>
      </c>
      <c r="H1" s="3" t="s">
        <v>5</v>
      </c>
      <c r="J1" t="s">
        <v>529</v>
      </c>
      <c r="K1" t="s">
        <v>530</v>
      </c>
    </row>
    <row r="2" spans="1:11">
      <c r="A2" t="str">
        <f>IF(LEFT(Table1[[#This Row],[feature code]],1)="I",Table1[[#This Row],[feature code]],Table1[[#This Row],[feature code]]&amp;"."&amp;Table1[[#This Row],[part number]])</f>
        <v>A01.1</v>
      </c>
      <c r="B2" t="s">
        <v>449</v>
      </c>
      <c r="C2" s="4">
        <v>1</v>
      </c>
      <c r="D2" t="s">
        <v>10</v>
      </c>
      <c r="E2" s="4" t="s">
        <v>359</v>
      </c>
      <c r="F2" s="5">
        <v>0</v>
      </c>
      <c r="G2">
        <v>1</v>
      </c>
      <c r="H2" t="str">
        <f>IF(E2="P","Required",E2 &amp; IF(Table1[[#This Row],[part_points]]&gt;1," points"," point"))</f>
        <v>Required</v>
      </c>
      <c r="J2">
        <v>0</v>
      </c>
      <c r="K2" t="s">
        <v>531</v>
      </c>
    </row>
    <row r="3" spans="1:11">
      <c r="A3" t="str">
        <f>IF(LEFT(Table1[[#This Row],[feature code]],1)="I",Table1[[#This Row],[feature code]],Table1[[#This Row],[feature code]]&amp;"."&amp;Table1[[#This Row],[part number]])</f>
        <v>A01.2</v>
      </c>
      <c r="B3" t="s">
        <v>449</v>
      </c>
      <c r="C3" s="4">
        <v>2</v>
      </c>
      <c r="D3" t="s">
        <v>16</v>
      </c>
      <c r="E3" s="4" t="s">
        <v>359</v>
      </c>
      <c r="F3" s="5">
        <v>0</v>
      </c>
      <c r="G3">
        <v>1</v>
      </c>
      <c r="H3" t="str">
        <f>IF(E3="P","Required",E3 &amp; IF(Table1[[#This Row],[part_points]]&gt;1," points"," point"))</f>
        <v>Required</v>
      </c>
      <c r="J3">
        <v>40</v>
      </c>
      <c r="K3" t="s">
        <v>1279</v>
      </c>
    </row>
    <row r="4" spans="1:11">
      <c r="A4" t="str">
        <f>IF(LEFT(Table1[[#This Row],[feature code]],1)="I",Table1[[#This Row],[feature code]],Table1[[#This Row],[feature code]]&amp;"."&amp;Table1[[#This Row],[part number]])</f>
        <v>A01.3</v>
      </c>
      <c r="B4" t="s">
        <v>449</v>
      </c>
      <c r="C4" s="4">
        <v>3</v>
      </c>
      <c r="D4" t="s">
        <v>22</v>
      </c>
      <c r="E4" s="4" t="s">
        <v>359</v>
      </c>
      <c r="F4" s="5">
        <v>0</v>
      </c>
      <c r="G4">
        <v>1</v>
      </c>
      <c r="H4" t="str">
        <f>IF(E4="P","Required",E4 &amp; IF(Table1[[#This Row],[part_points]]&gt;1," points"," point"))</f>
        <v>Required</v>
      </c>
      <c r="J4">
        <v>50</v>
      </c>
      <c r="K4" t="s">
        <v>1280</v>
      </c>
    </row>
    <row r="5" spans="1:11">
      <c r="A5" t="str">
        <f>IF(LEFT(Table1[[#This Row],[feature code]],1)="I",Table1[[#This Row],[feature code]],Table1[[#This Row],[feature code]]&amp;"."&amp;Table1[[#This Row],[part number]])</f>
        <v>A01.4</v>
      </c>
      <c r="B5" t="s">
        <v>449</v>
      </c>
      <c r="C5" s="4">
        <v>4</v>
      </c>
      <c r="D5" t="s">
        <v>29</v>
      </c>
      <c r="E5" s="4" t="s">
        <v>359</v>
      </c>
      <c r="F5" s="5">
        <v>0</v>
      </c>
      <c r="G5">
        <v>1</v>
      </c>
      <c r="H5" t="str">
        <f>IF(E5="P","Required",E5 &amp; IF(Table1[[#This Row],[part_points]]&gt;1," points"," point"))</f>
        <v>Required</v>
      </c>
      <c r="J5">
        <v>60</v>
      </c>
      <c r="K5" t="s">
        <v>1281</v>
      </c>
    </row>
    <row r="6" spans="1:11">
      <c r="A6" t="str">
        <f>IF(LEFT(Table1[[#This Row],[feature code]],1)="I",Table1[[#This Row],[feature code]],Table1[[#This Row],[feature code]]&amp;"."&amp;Table1[[#This Row],[part number]])</f>
        <v>A01.5</v>
      </c>
      <c r="B6" t="s">
        <v>449</v>
      </c>
      <c r="C6" s="4">
        <v>5</v>
      </c>
      <c r="D6" t="s">
        <v>37</v>
      </c>
      <c r="E6" s="4" t="s">
        <v>359</v>
      </c>
      <c r="F6" s="5">
        <v>0</v>
      </c>
      <c r="G6">
        <v>1</v>
      </c>
      <c r="H6" t="str">
        <f>IF(E6="P","Required",E6 &amp; IF(Table1[[#This Row],[part_points]]&gt;1," points"," point"))</f>
        <v>Required</v>
      </c>
      <c r="J6">
        <v>80</v>
      </c>
      <c r="K6" t="s">
        <v>1282</v>
      </c>
    </row>
    <row r="7" spans="1:11">
      <c r="A7" t="str">
        <f>IF(LEFT(Table1[[#This Row],[feature code]],1)="I",Table1[[#This Row],[feature code]],Table1[[#This Row],[feature code]]&amp;"."&amp;Table1[[#This Row],[part number]])</f>
        <v>A02.1</v>
      </c>
      <c r="B7" t="s">
        <v>450</v>
      </c>
      <c r="C7" s="4">
        <v>1</v>
      </c>
      <c r="D7" t="s">
        <v>43</v>
      </c>
      <c r="E7" s="4" t="s">
        <v>359</v>
      </c>
      <c r="F7" s="5">
        <v>0</v>
      </c>
      <c r="G7">
        <v>1</v>
      </c>
      <c r="H7" t="str">
        <f>IF(E7="P","Required",E7 &amp; IF(Table1[[#This Row],[part_points]]&gt;1," points"," point"))</f>
        <v>Required</v>
      </c>
    </row>
    <row r="8" spans="1:11">
      <c r="A8" t="str">
        <f>IF(LEFT(Table1[[#This Row],[feature code]],1)="I",Table1[[#This Row],[feature code]],Table1[[#This Row],[feature code]]&amp;"."&amp;Table1[[#This Row],[part number]])</f>
        <v>A02.2</v>
      </c>
      <c r="B8" t="s">
        <v>450</v>
      </c>
      <c r="C8" s="4">
        <v>2</v>
      </c>
      <c r="D8" t="s">
        <v>49</v>
      </c>
      <c r="E8" s="4" t="s">
        <v>359</v>
      </c>
      <c r="F8" s="5">
        <v>0</v>
      </c>
      <c r="G8">
        <v>1</v>
      </c>
      <c r="H8" t="str">
        <f>IF(E8="P","Required",E8 &amp; IF(Table1[[#This Row],[part_points]]&gt;1," points"," point"))</f>
        <v>Required</v>
      </c>
    </row>
    <row r="9" spans="1:11">
      <c r="A9" t="str">
        <f>IF(LEFT(Table1[[#This Row],[feature code]],1)="I",Table1[[#This Row],[feature code]],Table1[[#This Row],[feature code]]&amp;"."&amp;Table1[[#This Row],[part number]])</f>
        <v>A03.1</v>
      </c>
      <c r="B9" t="s">
        <v>451</v>
      </c>
      <c r="C9" s="4">
        <v>1</v>
      </c>
      <c r="D9" t="s">
        <v>55</v>
      </c>
      <c r="E9" s="4" t="s">
        <v>359</v>
      </c>
      <c r="F9" s="5">
        <v>0</v>
      </c>
      <c r="G9">
        <v>1</v>
      </c>
      <c r="H9" t="str">
        <f>IF(E9="P","Required",E9 &amp; IF(Table1[[#This Row],[part_points]]&gt;1," points"," point"))</f>
        <v>Required</v>
      </c>
    </row>
    <row r="10" spans="1:11">
      <c r="A10" t="str">
        <f>IF(LEFT(Table1[[#This Row],[feature code]],1)="I",Table1[[#This Row],[feature code]],Table1[[#This Row],[feature code]]&amp;"."&amp;Table1[[#This Row],[part number]])</f>
        <v>A04.1</v>
      </c>
      <c r="B10" t="s">
        <v>452</v>
      </c>
      <c r="C10" s="4">
        <v>1</v>
      </c>
      <c r="D10" t="s">
        <v>61</v>
      </c>
      <c r="E10" s="4" t="s">
        <v>359</v>
      </c>
      <c r="F10" s="5">
        <v>0</v>
      </c>
      <c r="G10">
        <v>1</v>
      </c>
      <c r="H10" t="str">
        <f>IF(E10="P","Required",E10 &amp; IF(Table1[[#This Row],[part_points]]&gt;1," points"," point"))</f>
        <v>Required</v>
      </c>
    </row>
    <row r="11" spans="1:11">
      <c r="A11" t="str">
        <f>IF(LEFT(Table1[[#This Row],[feature code]],1)="I",Table1[[#This Row],[feature code]],Table1[[#This Row],[feature code]]&amp;"."&amp;Table1[[#This Row],[part number]])</f>
        <v>A05.1</v>
      </c>
      <c r="B11" t="s">
        <v>453</v>
      </c>
      <c r="C11" s="4">
        <v>1</v>
      </c>
      <c r="D11" t="s">
        <v>67</v>
      </c>
      <c r="E11" s="4">
        <v>2</v>
      </c>
      <c r="F11" s="5">
        <v>1</v>
      </c>
      <c r="G11">
        <v>1</v>
      </c>
      <c r="H11" t="str">
        <f>IF(E11="P","Required",E11 &amp; IF(Table1[[#This Row],[part_points]]&gt;1," points"," point"))</f>
        <v>2 points</v>
      </c>
    </row>
    <row r="12" spans="1:11">
      <c r="A12" t="str">
        <f>IF(LEFT(Table1[[#This Row],[feature code]],1)="I",Table1[[#This Row],[feature code]],Table1[[#This Row],[feature code]]&amp;"."&amp;Table1[[#This Row],[part number]])</f>
        <v>A05.2</v>
      </c>
      <c r="B12" t="s">
        <v>453</v>
      </c>
      <c r="C12" s="4">
        <v>2</v>
      </c>
      <c r="D12" t="s">
        <v>73</v>
      </c>
      <c r="E12" s="4">
        <v>1</v>
      </c>
      <c r="F12" s="5">
        <v>0</v>
      </c>
      <c r="G12">
        <v>1</v>
      </c>
      <c r="H12" t="str">
        <f>IF(E12="P","Required",E12 &amp; IF(Table1[[#This Row],[part_points]]&gt;1," points"," point"))</f>
        <v>1 point</v>
      </c>
    </row>
    <row r="13" spans="1:11">
      <c r="A13" t="str">
        <f>IF(LEFT(Table1[[#This Row],[feature code]],1)="I",Table1[[#This Row],[feature code]],Table1[[#This Row],[feature code]]&amp;"."&amp;Table1[[#This Row],[part number]])</f>
        <v>A05.3</v>
      </c>
      <c r="B13" t="s">
        <v>453</v>
      </c>
      <c r="C13" s="4">
        <v>3</v>
      </c>
      <c r="D13" t="s">
        <v>79</v>
      </c>
      <c r="E13" s="4">
        <v>1</v>
      </c>
      <c r="F13" s="5">
        <v>0</v>
      </c>
      <c r="G13">
        <v>1</v>
      </c>
      <c r="H13" t="str">
        <f>IF(E13="P","Required",E13 &amp; IF(Table1[[#This Row],[part_points]]&gt;1," points"," point"))</f>
        <v>1 point</v>
      </c>
    </row>
    <row r="14" spans="1:11">
      <c r="A14" t="str">
        <f>IF(LEFT(Table1[[#This Row],[feature code]],1)="I",Table1[[#This Row],[feature code]],Table1[[#This Row],[feature code]]&amp;"."&amp;Table1[[#This Row],[part number]])</f>
        <v>A06.1</v>
      </c>
      <c r="B14" t="s">
        <v>454</v>
      </c>
      <c r="C14" s="4">
        <v>1</v>
      </c>
      <c r="D14" t="s">
        <v>85</v>
      </c>
      <c r="E14" s="4">
        <v>2</v>
      </c>
      <c r="F14" s="5">
        <v>1</v>
      </c>
      <c r="G14">
        <v>1</v>
      </c>
      <c r="H14" t="str">
        <f>IF(E14="P","Required",E14 &amp; IF(Table1[[#This Row],[part_points]]&gt;1," points"," point"))</f>
        <v>2 points</v>
      </c>
    </row>
    <row r="15" spans="1:11">
      <c r="A15" t="str">
        <f>IF(LEFT(Table1[[#This Row],[feature code]],1)="I",Table1[[#This Row],[feature code]],Table1[[#This Row],[feature code]]&amp;"."&amp;Table1[[#This Row],[part number]])</f>
        <v>A06.2</v>
      </c>
      <c r="B15" t="s">
        <v>454</v>
      </c>
      <c r="C15" s="4">
        <v>2</v>
      </c>
      <c r="D15" t="s">
        <v>89</v>
      </c>
      <c r="E15" s="4">
        <v>1</v>
      </c>
      <c r="F15" s="5">
        <v>0</v>
      </c>
      <c r="G15">
        <v>1</v>
      </c>
      <c r="H15" t="str">
        <f>IF(E15="P","Required",E15 &amp; IF(Table1[[#This Row],[part_points]]&gt;1," points"," point"))</f>
        <v>1 point</v>
      </c>
    </row>
    <row r="16" spans="1:11">
      <c r="A16" t="str">
        <f>IF(LEFT(Table1[[#This Row],[feature code]],1)="I",Table1[[#This Row],[feature code]],Table1[[#This Row],[feature code]]&amp;"."&amp;Table1[[#This Row],[part number]])</f>
        <v>A07.1</v>
      </c>
      <c r="B16" t="s">
        <v>455</v>
      </c>
      <c r="C16" s="4">
        <v>1</v>
      </c>
      <c r="D16" t="s">
        <v>94</v>
      </c>
      <c r="E16" s="4">
        <v>1</v>
      </c>
      <c r="F16" s="5">
        <v>0</v>
      </c>
      <c r="G16">
        <v>1</v>
      </c>
      <c r="H16" t="str">
        <f>IF(E16="P","Required",E16 &amp; IF(Table1[[#This Row],[part_points]]&gt;1," points"," point"))</f>
        <v>1 point</v>
      </c>
    </row>
    <row r="17" spans="1:8">
      <c r="A17" t="str">
        <f>IF(LEFT(Table1[[#This Row],[feature code]],1)="I",Table1[[#This Row],[feature code]],Table1[[#This Row],[feature code]]&amp;"."&amp;Table1[[#This Row],[part number]])</f>
        <v>A07.2</v>
      </c>
      <c r="B17" t="s">
        <v>455</v>
      </c>
      <c r="C17" s="4">
        <v>2</v>
      </c>
      <c r="D17" t="s">
        <v>507</v>
      </c>
      <c r="E17" s="6">
        <v>1</v>
      </c>
      <c r="F17" s="5">
        <v>0</v>
      </c>
      <c r="G17">
        <v>1</v>
      </c>
      <c r="H17" t="str">
        <f>IF(E17="P","Required",E17 &amp; IF(Table1[[#This Row],[part_points]]&gt;1," points"," point"))</f>
        <v>1 point</v>
      </c>
    </row>
    <row r="18" spans="1:8">
      <c r="A18" t="str">
        <f>IF(LEFT(Table1[[#This Row],[feature code]],1)="I",Table1[[#This Row],[feature code]],Table1[[#This Row],[feature code]]&amp;"."&amp;Table1[[#This Row],[part number]])</f>
        <v>A08.1</v>
      </c>
      <c r="B18" t="s">
        <v>456</v>
      </c>
      <c r="C18" s="4">
        <v>1</v>
      </c>
      <c r="D18" t="s">
        <v>103</v>
      </c>
      <c r="E18" s="4">
        <v>1</v>
      </c>
      <c r="F18" s="5">
        <v>0</v>
      </c>
      <c r="G18">
        <v>1</v>
      </c>
      <c r="H18" t="str">
        <f>IF(E18="P","Required",E18 &amp; IF(Table1[[#This Row],[part_points]]&gt;1," points"," point"))</f>
        <v>1 point</v>
      </c>
    </row>
    <row r="19" spans="1:8">
      <c r="A19" t="str">
        <f>IF(LEFT(Table1[[#This Row],[feature code]],1)="I",Table1[[#This Row],[feature code]],Table1[[#This Row],[feature code]]&amp;"."&amp;Table1[[#This Row],[part number]])</f>
        <v>A08.2</v>
      </c>
      <c r="B19" t="s">
        <v>456</v>
      </c>
      <c r="C19" s="4">
        <v>2</v>
      </c>
      <c r="D19" t="s">
        <v>109</v>
      </c>
      <c r="E19" s="4">
        <v>1</v>
      </c>
      <c r="F19" s="5">
        <v>0</v>
      </c>
      <c r="G19">
        <v>1</v>
      </c>
      <c r="H19" t="str">
        <f>IF(E19="P","Required",E19 &amp; IF(Table1[[#This Row],[part_points]]&gt;1," points"," point"))</f>
        <v>1 point</v>
      </c>
    </row>
    <row r="20" spans="1:8">
      <c r="A20" t="str">
        <f>IF(LEFT(Table1[[#This Row],[feature code]],1)="I",Table1[[#This Row],[feature code]],Table1[[#This Row],[feature code]]&amp;"."&amp;Table1[[#This Row],[part number]])</f>
        <v>A09.1</v>
      </c>
      <c r="B20" t="s">
        <v>457</v>
      </c>
      <c r="C20" s="4">
        <v>1</v>
      </c>
      <c r="D20" t="s">
        <v>115</v>
      </c>
      <c r="E20" s="4">
        <v>1</v>
      </c>
      <c r="F20" s="5">
        <v>0</v>
      </c>
      <c r="G20">
        <v>1</v>
      </c>
      <c r="H20" t="str">
        <f>IF(E20="P","Required",E20 &amp; IF(Table1[[#This Row],[part_points]]&gt;1," points"," point"))</f>
        <v>1 point</v>
      </c>
    </row>
    <row r="21" spans="1:8">
      <c r="A21" t="str">
        <f>IF(LEFT(Table1[[#This Row],[feature code]],1)="I",Table1[[#This Row],[feature code]],Table1[[#This Row],[feature code]]&amp;"."&amp;Table1[[#This Row],[part number]])</f>
        <v>A09.2</v>
      </c>
      <c r="B21" t="s">
        <v>457</v>
      </c>
      <c r="C21" s="4">
        <v>2</v>
      </c>
      <c r="D21" t="s">
        <v>121</v>
      </c>
      <c r="E21" s="4">
        <v>1</v>
      </c>
      <c r="F21" s="5">
        <v>0</v>
      </c>
      <c r="G21">
        <v>1</v>
      </c>
      <c r="H21" t="str">
        <f>IF(E21="P","Required",E21 &amp; IF(Table1[[#This Row],[part_points]]&gt;1," points"," point"))</f>
        <v>1 point</v>
      </c>
    </row>
    <row r="22" spans="1:8">
      <c r="A22" t="str">
        <f>IF(LEFT(Table1[[#This Row],[feature code]],1)="I",Table1[[#This Row],[feature code]],Table1[[#This Row],[feature code]]&amp;"."&amp;Table1[[#This Row],[part number]])</f>
        <v>A10.1</v>
      </c>
      <c r="B22" t="s">
        <v>458</v>
      </c>
      <c r="C22" s="4">
        <v>1</v>
      </c>
      <c r="D22" t="s">
        <v>127</v>
      </c>
      <c r="E22" s="4">
        <v>1</v>
      </c>
      <c r="F22" s="5">
        <v>0</v>
      </c>
      <c r="G22">
        <v>1</v>
      </c>
      <c r="H22" t="str">
        <f>IF(E22="P","Required",E22 &amp; IF(Table1[[#This Row],[part_points]]&gt;1," points"," point"))</f>
        <v>1 point</v>
      </c>
    </row>
    <row r="23" spans="1:8">
      <c r="A23" t="str">
        <f>IF(LEFT(Table1[[#This Row],[feature code]],1)="I",Table1[[#This Row],[feature code]],Table1[[#This Row],[feature code]]&amp;"."&amp;Table1[[#This Row],[part number]])</f>
        <v>A11.1</v>
      </c>
      <c r="B23" t="s">
        <v>459</v>
      </c>
      <c r="C23" s="4">
        <v>1</v>
      </c>
      <c r="D23" t="s">
        <v>131</v>
      </c>
      <c r="E23" s="4">
        <v>1</v>
      </c>
      <c r="F23" s="5">
        <v>0</v>
      </c>
      <c r="G23">
        <v>1</v>
      </c>
      <c r="H23" t="str">
        <f>IF(E23="P","Required",E23 &amp; IF(Table1[[#This Row],[part_points]]&gt;1," points"," point"))</f>
        <v>1 point</v>
      </c>
    </row>
    <row r="24" spans="1:8">
      <c r="A24" t="str">
        <f>IF(LEFT(Table1[[#This Row],[feature code]],1)="I",Table1[[#This Row],[feature code]],Table1[[#This Row],[feature code]]&amp;"."&amp;Table1[[#This Row],[part number]])</f>
        <v>A12.1</v>
      </c>
      <c r="B24" t="s">
        <v>460</v>
      </c>
      <c r="C24" s="4">
        <v>1</v>
      </c>
      <c r="D24" t="s">
        <v>136</v>
      </c>
      <c r="E24" s="4">
        <v>1</v>
      </c>
      <c r="F24" s="5">
        <v>0</v>
      </c>
      <c r="G24">
        <v>1</v>
      </c>
      <c r="H24" t="str">
        <f>IF(E24="P","Required",E24 &amp; IF(Table1[[#This Row],[part_points]]&gt;1," points"," point"))</f>
        <v>1 point</v>
      </c>
    </row>
    <row r="25" spans="1:8">
      <c r="A25" t="str">
        <f>IF(LEFT(Table1[[#This Row],[feature code]],1)="I",Table1[[#This Row],[feature code]],Table1[[#This Row],[feature code]]&amp;"."&amp;Table1[[#This Row],[part number]])</f>
        <v>A13.1</v>
      </c>
      <c r="B25" t="s">
        <v>461</v>
      </c>
      <c r="C25" s="4">
        <v>1</v>
      </c>
      <c r="D25" t="s">
        <v>140</v>
      </c>
      <c r="E25" s="4">
        <v>1</v>
      </c>
      <c r="F25" s="5">
        <v>0</v>
      </c>
      <c r="G25">
        <v>1</v>
      </c>
      <c r="H25" t="str">
        <f>IF(E25="P","Required",E25 &amp; IF(Table1[[#This Row],[part_points]]&gt;1," points"," point"))</f>
        <v>1 point</v>
      </c>
    </row>
    <row r="26" spans="1:8">
      <c r="A26" t="str">
        <f>IF(LEFT(Table1[[#This Row],[feature code]],1)="I",Table1[[#This Row],[feature code]],Table1[[#This Row],[feature code]]&amp;"."&amp;Table1[[#This Row],[part number]])</f>
        <v>A14.1</v>
      </c>
      <c r="B26" t="s">
        <v>462</v>
      </c>
      <c r="C26" s="4">
        <v>1</v>
      </c>
      <c r="D26" t="s">
        <v>146</v>
      </c>
      <c r="E26" s="4">
        <v>1</v>
      </c>
      <c r="F26" s="5">
        <v>0</v>
      </c>
      <c r="G26">
        <v>1</v>
      </c>
      <c r="H26" t="str">
        <f>IF(E26="P","Required",E26 &amp; IF(Table1[[#This Row],[part_points]]&gt;1," points"," point"))</f>
        <v>1 point</v>
      </c>
    </row>
    <row r="27" spans="1:8">
      <c r="A27" t="str">
        <f>IF(LEFT(Table1[[#This Row],[feature code]],1)="I",Table1[[#This Row],[feature code]],Table1[[#This Row],[feature code]]&amp;"."&amp;Table1[[#This Row],[part number]])</f>
        <v>W01.1</v>
      </c>
      <c r="B27" t="s">
        <v>463</v>
      </c>
      <c r="C27" s="4">
        <v>1</v>
      </c>
      <c r="D27" t="s">
        <v>168</v>
      </c>
      <c r="E27" s="4" t="s">
        <v>359</v>
      </c>
      <c r="F27" s="5">
        <v>0</v>
      </c>
      <c r="G27">
        <v>2</v>
      </c>
      <c r="H27" t="str">
        <f>IF(E27="P","Required",E27 &amp; IF(Table1[[#This Row],[part_points]]&gt;1," points"," point"))</f>
        <v>Required</v>
      </c>
    </row>
    <row r="28" spans="1:8">
      <c r="A28" t="str">
        <f>IF(LEFT(Table1[[#This Row],[feature code]],1)="I",Table1[[#This Row],[feature code]],Table1[[#This Row],[feature code]]&amp;"."&amp;Table1[[#This Row],[part number]])</f>
        <v>W02.1</v>
      </c>
      <c r="B28" t="s">
        <v>464</v>
      </c>
      <c r="C28" s="4">
        <v>1</v>
      </c>
      <c r="D28" t="s">
        <v>174</v>
      </c>
      <c r="E28" s="4" t="s">
        <v>359</v>
      </c>
      <c r="F28" s="5">
        <v>0</v>
      </c>
      <c r="G28">
        <v>2</v>
      </c>
      <c r="H28" t="str">
        <f>IF(E28="P","Required",E28 &amp; IF(Table1[[#This Row],[part_points]]&gt;1," points"," point"))</f>
        <v>Required</v>
      </c>
    </row>
    <row r="29" spans="1:8">
      <c r="A29" t="str">
        <f>IF(LEFT(Table1[[#This Row],[feature code]],1)="I",Table1[[#This Row],[feature code]],Table1[[#This Row],[feature code]]&amp;"."&amp;Table1[[#This Row],[part number]])</f>
        <v>W02.2</v>
      </c>
      <c r="B29" t="s">
        <v>464</v>
      </c>
      <c r="C29" s="4">
        <v>2</v>
      </c>
      <c r="D29" t="s">
        <v>180</v>
      </c>
      <c r="E29" s="4" t="s">
        <v>359</v>
      </c>
      <c r="F29" s="5">
        <v>0</v>
      </c>
      <c r="G29">
        <v>2</v>
      </c>
      <c r="H29" t="str">
        <f>IF(E29="P","Required",E29 &amp; IF(Table1[[#This Row],[part_points]]&gt;1," points"," point"))</f>
        <v>Required</v>
      </c>
    </row>
    <row r="30" spans="1:8">
      <c r="A30" t="str">
        <f>IF(LEFT(Table1[[#This Row],[feature code]],1)="I",Table1[[#This Row],[feature code]],Table1[[#This Row],[feature code]]&amp;"."&amp;Table1[[#This Row],[part number]])</f>
        <v>W03.1</v>
      </c>
      <c r="B30" t="s">
        <v>465</v>
      </c>
      <c r="C30" s="4">
        <v>1</v>
      </c>
      <c r="D30" t="s">
        <v>186</v>
      </c>
      <c r="E30" s="4" t="s">
        <v>359</v>
      </c>
      <c r="F30" s="5">
        <v>0</v>
      </c>
      <c r="G30">
        <v>2</v>
      </c>
      <c r="H30" t="str">
        <f>IF(E30="P","Required",E30 &amp; IF(Table1[[#This Row],[part_points]]&gt;1," points"," point"))</f>
        <v>Required</v>
      </c>
    </row>
    <row r="31" spans="1:8">
      <c r="A31" t="str">
        <f>IF(LEFT(Table1[[#This Row],[feature code]],1)="I",Table1[[#This Row],[feature code]],Table1[[#This Row],[feature code]]&amp;"."&amp;Table1[[#This Row],[part number]])</f>
        <v>W03.2</v>
      </c>
      <c r="B31" t="s">
        <v>465</v>
      </c>
      <c r="C31" s="4">
        <v>2</v>
      </c>
      <c r="D31" t="s">
        <v>192</v>
      </c>
      <c r="E31" s="4" t="s">
        <v>359</v>
      </c>
      <c r="F31" s="5">
        <v>0</v>
      </c>
      <c r="G31">
        <v>2</v>
      </c>
      <c r="H31" t="str">
        <f>IF(E31="P","Required",E31 &amp; IF(Table1[[#This Row],[part_points]]&gt;1," points"," point"))</f>
        <v>Required</v>
      </c>
    </row>
    <row r="32" spans="1:8">
      <c r="A32" t="str">
        <f>IF(LEFT(Table1[[#This Row],[feature code]],1)="I",Table1[[#This Row],[feature code]],Table1[[#This Row],[feature code]]&amp;"."&amp;Table1[[#This Row],[part number]])</f>
        <v>W04.1</v>
      </c>
      <c r="B32" t="s">
        <v>466</v>
      </c>
      <c r="C32" s="4">
        <v>1</v>
      </c>
      <c r="D32" t="s">
        <v>198</v>
      </c>
      <c r="E32" s="4">
        <v>1</v>
      </c>
      <c r="F32" s="5">
        <v>0</v>
      </c>
      <c r="G32">
        <v>2</v>
      </c>
      <c r="H32" t="str">
        <f>IF(E32="P","Required",E32 &amp; IF(Table1[[#This Row],[part_points]]&gt;1," points"," point"))</f>
        <v>1 point</v>
      </c>
    </row>
    <row r="33" spans="1:8">
      <c r="A33" t="str">
        <f>IF(LEFT(Table1[[#This Row],[feature code]],1)="I",Table1[[#This Row],[feature code]],Table1[[#This Row],[feature code]]&amp;"."&amp;Table1[[#This Row],[part number]])</f>
        <v>W05.1</v>
      </c>
      <c r="B33" t="s">
        <v>467</v>
      </c>
      <c r="C33" s="4">
        <v>1</v>
      </c>
      <c r="D33" t="s">
        <v>203</v>
      </c>
      <c r="E33" s="4">
        <v>2</v>
      </c>
      <c r="F33" s="5">
        <v>0</v>
      </c>
      <c r="G33">
        <v>2</v>
      </c>
      <c r="H33" t="str">
        <f>IF(E33="P","Required",E33 &amp; IF(Table1[[#This Row],[part_points]]&gt;1," points"," point"))</f>
        <v>2 points</v>
      </c>
    </row>
    <row r="34" spans="1:8">
      <c r="A34" t="str">
        <f>IF(LEFT(Table1[[#This Row],[feature code]],1)="I",Table1[[#This Row],[feature code]],Table1[[#This Row],[feature code]]&amp;"."&amp;Table1[[#This Row],[part number]])</f>
        <v>W05.2</v>
      </c>
      <c r="B34" t="s">
        <v>467</v>
      </c>
      <c r="C34" s="4">
        <v>2</v>
      </c>
      <c r="D34" t="s">
        <v>208</v>
      </c>
      <c r="E34" s="4">
        <v>1</v>
      </c>
      <c r="F34" s="5">
        <v>0</v>
      </c>
      <c r="G34">
        <v>2</v>
      </c>
      <c r="H34" t="str">
        <f>IF(E34="P","Required",E34 &amp; IF(Table1[[#This Row],[part_points]]&gt;1," points"," point"))</f>
        <v>1 point</v>
      </c>
    </row>
    <row r="35" spans="1:8">
      <c r="A35" t="str">
        <f>IF(LEFT(Table1[[#This Row],[feature code]],1)="I",Table1[[#This Row],[feature code]],Table1[[#This Row],[feature code]]&amp;"."&amp;Table1[[#This Row],[part number]])</f>
        <v>W06.1</v>
      </c>
      <c r="B35" t="s">
        <v>468</v>
      </c>
      <c r="C35" s="4">
        <v>1</v>
      </c>
      <c r="D35" t="s">
        <v>213</v>
      </c>
      <c r="E35" s="4">
        <v>1</v>
      </c>
      <c r="F35" s="5">
        <v>0</v>
      </c>
      <c r="G35">
        <v>2</v>
      </c>
      <c r="H35" t="str">
        <f>IF(E35="P","Required",E35 &amp; IF(Table1[[#This Row],[part_points]]&gt;1," points"," point"))</f>
        <v>1 point</v>
      </c>
    </row>
    <row r="36" spans="1:8">
      <c r="A36" t="str">
        <f>IF(LEFT(Table1[[#This Row],[feature code]],1)="I",Table1[[#This Row],[feature code]],Table1[[#This Row],[feature code]]&amp;"."&amp;Table1[[#This Row],[part number]])</f>
        <v>W07.1</v>
      </c>
      <c r="B36" t="s">
        <v>469</v>
      </c>
      <c r="C36" s="4">
        <v>1</v>
      </c>
      <c r="D36" t="s">
        <v>217</v>
      </c>
      <c r="E36" s="4">
        <v>1</v>
      </c>
      <c r="F36" s="5">
        <v>0</v>
      </c>
      <c r="G36">
        <v>2</v>
      </c>
      <c r="H36" t="str">
        <f>IF(E36="P","Required",E36 &amp; IF(Table1[[#This Row],[part_points]]&gt;1," points"," point"))</f>
        <v>1 point</v>
      </c>
    </row>
    <row r="37" spans="1:8">
      <c r="A37" t="str">
        <f>IF(LEFT(Table1[[#This Row],[feature code]],1)="I",Table1[[#This Row],[feature code]],Table1[[#This Row],[feature code]]&amp;"."&amp;Table1[[#This Row],[part number]])</f>
        <v>W07.2</v>
      </c>
      <c r="B37" t="s">
        <v>469</v>
      </c>
      <c r="C37" s="4">
        <v>2</v>
      </c>
      <c r="D37" t="s">
        <v>222</v>
      </c>
      <c r="E37" s="4">
        <v>1</v>
      </c>
      <c r="F37" s="5">
        <v>0</v>
      </c>
      <c r="G37">
        <v>2</v>
      </c>
      <c r="H37" t="str">
        <f>IF(E37="P","Required",E37 &amp; IF(Table1[[#This Row],[part_points]]&gt;1," points"," point"))</f>
        <v>1 point</v>
      </c>
    </row>
    <row r="38" spans="1:8">
      <c r="A38" t="str">
        <f>IF(LEFT(Table1[[#This Row],[feature code]],1)="I",Table1[[#This Row],[feature code]],Table1[[#This Row],[feature code]]&amp;"."&amp;Table1[[#This Row],[part number]])</f>
        <v>W07.3</v>
      </c>
      <c r="B38" t="s">
        <v>469</v>
      </c>
      <c r="C38" s="4">
        <v>3</v>
      </c>
      <c r="D38" t="s">
        <v>226</v>
      </c>
      <c r="E38" s="4">
        <v>1</v>
      </c>
      <c r="F38" s="5">
        <v>0</v>
      </c>
      <c r="G38">
        <v>2</v>
      </c>
      <c r="H38" t="str">
        <f>IF(E38="P","Required",E38 &amp; IF(Table1[[#This Row],[part_points]]&gt;1," points"," point"))</f>
        <v>1 point</v>
      </c>
    </row>
    <row r="39" spans="1:8">
      <c r="A39" t="str">
        <f>IF(LEFT(Table1[[#This Row],[feature code]],1)="I",Table1[[#This Row],[feature code]],Table1[[#This Row],[feature code]]&amp;"."&amp;Table1[[#This Row],[part number]])</f>
        <v>W08.1</v>
      </c>
      <c r="B39" t="s">
        <v>470</v>
      </c>
      <c r="C39" s="4">
        <v>1</v>
      </c>
      <c r="D39" t="s">
        <v>232</v>
      </c>
      <c r="E39" s="4">
        <v>2</v>
      </c>
      <c r="F39" s="5">
        <v>0</v>
      </c>
      <c r="G39">
        <v>2</v>
      </c>
      <c r="H39" t="str">
        <f>IF(E39="P","Required",E39 &amp; IF(Table1[[#This Row],[part_points]]&gt;1," points"," point"))</f>
        <v>2 points</v>
      </c>
    </row>
    <row r="40" spans="1:8">
      <c r="A40" t="str">
        <f>IF(LEFT(Table1[[#This Row],[feature code]],1)="I",Table1[[#This Row],[feature code]],Table1[[#This Row],[feature code]]&amp;"."&amp;Table1[[#This Row],[part number]])</f>
        <v>W08.2</v>
      </c>
      <c r="B40" t="s">
        <v>470</v>
      </c>
      <c r="C40" s="4">
        <v>2</v>
      </c>
      <c r="D40" t="s">
        <v>238</v>
      </c>
      <c r="E40" s="4">
        <v>1</v>
      </c>
      <c r="F40" s="5">
        <v>0</v>
      </c>
      <c r="G40">
        <v>2</v>
      </c>
      <c r="H40" t="str">
        <f>IF(E40="P","Required",E40 &amp; IF(Table1[[#This Row],[part_points]]&gt;1," points"," point"))</f>
        <v>1 point</v>
      </c>
    </row>
    <row r="41" spans="1:8">
      <c r="A41" t="str">
        <f>IF(LEFT(Table1[[#This Row],[feature code]],1)="I",Table1[[#This Row],[feature code]],Table1[[#This Row],[feature code]]&amp;"."&amp;Table1[[#This Row],[part number]])</f>
        <v>W08.3</v>
      </c>
      <c r="B41" t="s">
        <v>470</v>
      </c>
      <c r="C41" s="4">
        <v>3</v>
      </c>
      <c r="D41" t="s">
        <v>244</v>
      </c>
      <c r="E41" s="4">
        <v>1</v>
      </c>
      <c r="F41" s="5">
        <v>0</v>
      </c>
      <c r="G41">
        <v>2</v>
      </c>
      <c r="H41" t="str">
        <f>IF(E41="P","Required",E41 &amp; IF(Table1[[#This Row],[part_points]]&gt;1," points"," point"))</f>
        <v>1 point</v>
      </c>
    </row>
    <row r="42" spans="1:8">
      <c r="A42" t="str">
        <f>IF(LEFT(Table1[[#This Row],[feature code]],1)="I",Table1[[#This Row],[feature code]],Table1[[#This Row],[feature code]]&amp;"."&amp;Table1[[#This Row],[part number]])</f>
        <v>W09ß.1</v>
      </c>
      <c r="B42" t="s">
        <v>502</v>
      </c>
      <c r="C42" s="4">
        <v>1</v>
      </c>
      <c r="D42" t="s">
        <v>358</v>
      </c>
      <c r="E42" s="4">
        <v>2</v>
      </c>
      <c r="F42" s="5">
        <v>0</v>
      </c>
      <c r="G42">
        <v>2</v>
      </c>
      <c r="H42" t="str">
        <f>IF(E42="P","Required",E42 &amp; IF(Table1[[#This Row],[part_points]]&gt;1," points"," point"))</f>
        <v>2 points</v>
      </c>
    </row>
    <row r="43" spans="1:8">
      <c r="A43" t="str">
        <f>IF(LEFT(Table1[[#This Row],[feature code]],1)="I",Table1[[#This Row],[feature code]],Table1[[#This Row],[feature code]]&amp;"."&amp;Table1[[#This Row],[part number]])</f>
        <v>N01.1</v>
      </c>
      <c r="B43" t="s">
        <v>471</v>
      </c>
      <c r="C43" s="4">
        <v>1</v>
      </c>
      <c r="D43" t="s">
        <v>273</v>
      </c>
      <c r="E43" s="4" t="s">
        <v>359</v>
      </c>
      <c r="F43" s="5">
        <v>0</v>
      </c>
      <c r="G43">
        <v>3</v>
      </c>
      <c r="H43" t="str">
        <f>IF(E43="P","Required",E43 &amp; IF(Table1[[#This Row],[part_points]]&gt;1," points"," point"))</f>
        <v>Required</v>
      </c>
    </row>
    <row r="44" spans="1:8">
      <c r="A44" t="str">
        <f>IF(LEFT(Table1[[#This Row],[feature code]],1)="I",Table1[[#This Row],[feature code]],Table1[[#This Row],[feature code]]&amp;"."&amp;Table1[[#This Row],[part number]])</f>
        <v>N01.2</v>
      </c>
      <c r="B44" t="s">
        <v>471</v>
      </c>
      <c r="C44" s="4">
        <v>2</v>
      </c>
      <c r="D44" t="s">
        <v>279</v>
      </c>
      <c r="E44" s="4" t="s">
        <v>359</v>
      </c>
      <c r="F44" s="5">
        <v>0</v>
      </c>
      <c r="G44">
        <v>3</v>
      </c>
      <c r="H44" t="str">
        <f>IF(E44="P","Required",E44 &amp; IF(Table1[[#This Row],[part_points]]&gt;1," points"," point"))</f>
        <v>Required</v>
      </c>
    </row>
    <row r="45" spans="1:8">
      <c r="A45" t="str">
        <f>IF(LEFT(Table1[[#This Row],[feature code]],1)="I",Table1[[#This Row],[feature code]],Table1[[#This Row],[feature code]]&amp;"."&amp;Table1[[#This Row],[part number]])</f>
        <v>N02.1</v>
      </c>
      <c r="B45" t="s">
        <v>472</v>
      </c>
      <c r="C45" s="4">
        <v>1</v>
      </c>
      <c r="D45" t="s">
        <v>284</v>
      </c>
      <c r="E45" s="4" t="s">
        <v>359</v>
      </c>
      <c r="F45" s="5">
        <v>0</v>
      </c>
      <c r="G45">
        <v>3</v>
      </c>
      <c r="H45" t="str">
        <f>IF(E45="P","Required",E45 &amp; IF(Table1[[#This Row],[part_points]]&gt;1," points"," point"))</f>
        <v>Required</v>
      </c>
    </row>
    <row r="46" spans="1:8">
      <c r="A46" t="str">
        <f>IF(LEFT(Table1[[#This Row],[feature code]],1)="I",Table1[[#This Row],[feature code]],Table1[[#This Row],[feature code]]&amp;"."&amp;Table1[[#This Row],[part number]])</f>
        <v>N02.2</v>
      </c>
      <c r="B46" t="s">
        <v>472</v>
      </c>
      <c r="C46" s="4">
        <v>2</v>
      </c>
      <c r="D46" t="s">
        <v>288</v>
      </c>
      <c r="E46" s="4" t="s">
        <v>359</v>
      </c>
      <c r="F46" s="5">
        <v>0</v>
      </c>
      <c r="G46">
        <v>3</v>
      </c>
      <c r="H46" t="str">
        <f>IF(E46="P","Required",E46 &amp; IF(Table1[[#This Row],[part_points]]&gt;1," points"," point"))</f>
        <v>Required</v>
      </c>
    </row>
    <row r="47" spans="1:8">
      <c r="A47" t="str">
        <f>IF(LEFT(Table1[[#This Row],[feature code]],1)="I",Table1[[#This Row],[feature code]],Table1[[#This Row],[feature code]]&amp;"."&amp;Table1[[#This Row],[part number]])</f>
        <v>N02.3</v>
      </c>
      <c r="B47" t="s">
        <v>472</v>
      </c>
      <c r="C47" s="4">
        <v>3</v>
      </c>
      <c r="D47" t="s">
        <v>292</v>
      </c>
      <c r="E47" s="4" t="s">
        <v>359</v>
      </c>
      <c r="F47" s="5">
        <v>0</v>
      </c>
      <c r="G47">
        <v>3</v>
      </c>
      <c r="H47" t="str">
        <f>IF(E47="P","Required",E47 &amp; IF(Table1[[#This Row],[part_points]]&gt;1," points"," point"))</f>
        <v>Required</v>
      </c>
    </row>
    <row r="48" spans="1:8">
      <c r="A48" t="str">
        <f>IF(LEFT(Table1[[#This Row],[feature code]],1)="I",Table1[[#This Row],[feature code]],Table1[[#This Row],[feature code]]&amp;"."&amp;Table1[[#This Row],[part number]])</f>
        <v>N03.1</v>
      </c>
      <c r="B48" t="s">
        <v>473</v>
      </c>
      <c r="C48" s="4">
        <v>1</v>
      </c>
      <c r="D48" t="s">
        <v>296</v>
      </c>
      <c r="E48" s="4">
        <v>1</v>
      </c>
      <c r="F48" s="5">
        <v>0</v>
      </c>
      <c r="G48">
        <v>3</v>
      </c>
      <c r="H48" t="str">
        <f>IF(E48="P","Required",E48 &amp; IF(Table1[[#This Row],[part_points]]&gt;1," points"," point"))</f>
        <v>1 point</v>
      </c>
    </row>
    <row r="49" spans="1:8">
      <c r="A49" t="str">
        <f>IF(LEFT(Table1[[#This Row],[feature code]],1)="I",Table1[[#This Row],[feature code]],Table1[[#This Row],[feature code]]&amp;"."&amp;Table1[[#This Row],[part number]])</f>
        <v>N03.2</v>
      </c>
      <c r="B49" t="s">
        <v>473</v>
      </c>
      <c r="C49" s="4">
        <v>2</v>
      </c>
      <c r="D49" t="s">
        <v>300</v>
      </c>
      <c r="E49" s="4">
        <v>1</v>
      </c>
      <c r="F49" s="5">
        <v>0</v>
      </c>
      <c r="G49">
        <v>3</v>
      </c>
      <c r="H49" t="str">
        <f>IF(E49="P","Required",E49 &amp; IF(Table1[[#This Row],[part_points]]&gt;1," points"," point"))</f>
        <v>1 point</v>
      </c>
    </row>
    <row r="50" spans="1:8">
      <c r="A50" t="str">
        <f>IF(LEFT(Table1[[#This Row],[feature code]],1)="I",Table1[[#This Row],[feature code]],Table1[[#This Row],[feature code]]&amp;"."&amp;Table1[[#This Row],[part number]])</f>
        <v>N04.1</v>
      </c>
      <c r="B50" t="s">
        <v>474</v>
      </c>
      <c r="C50" s="4">
        <v>1</v>
      </c>
      <c r="D50" t="s">
        <v>303</v>
      </c>
      <c r="E50" s="4">
        <v>1</v>
      </c>
      <c r="F50" s="5">
        <v>0</v>
      </c>
      <c r="G50">
        <v>3</v>
      </c>
      <c r="H50" t="str">
        <f>IF(E50="P","Required",E50 &amp; IF(Table1[[#This Row],[part_points]]&gt;1," points"," point"))</f>
        <v>1 point</v>
      </c>
    </row>
    <row r="51" spans="1:8">
      <c r="A51" t="str">
        <f>IF(LEFT(Table1[[#This Row],[feature code]],1)="I",Table1[[#This Row],[feature code]],Table1[[#This Row],[feature code]]&amp;"."&amp;Table1[[#This Row],[part number]])</f>
        <v>N05.1</v>
      </c>
      <c r="B51" t="s">
        <v>475</v>
      </c>
      <c r="C51" s="4">
        <v>1</v>
      </c>
      <c r="D51" t="s">
        <v>306</v>
      </c>
      <c r="E51" s="4">
        <v>1</v>
      </c>
      <c r="F51" s="5">
        <v>0</v>
      </c>
      <c r="G51">
        <v>3</v>
      </c>
      <c r="H51" t="str">
        <f>IF(E51="P","Required",E51 &amp; IF(Table1[[#This Row],[part_points]]&gt;1," points"," point"))</f>
        <v>1 point</v>
      </c>
    </row>
    <row r="52" spans="1:8">
      <c r="A52" t="str">
        <f>IF(LEFT(Table1[[#This Row],[feature code]],1)="I",Table1[[#This Row],[feature code]],Table1[[#This Row],[feature code]]&amp;"."&amp;Table1[[#This Row],[part number]])</f>
        <v>N06.1</v>
      </c>
      <c r="B52" t="s">
        <v>476</v>
      </c>
      <c r="C52" s="4">
        <v>1</v>
      </c>
      <c r="D52" t="s">
        <v>309</v>
      </c>
      <c r="E52" s="4">
        <v>1</v>
      </c>
      <c r="F52" s="5">
        <v>0</v>
      </c>
      <c r="G52">
        <v>3</v>
      </c>
      <c r="H52" t="str">
        <f>IF(E52="P","Required",E52 &amp; IF(Table1[[#This Row],[part_points]]&gt;1," points"," point"))</f>
        <v>1 point</v>
      </c>
    </row>
    <row r="53" spans="1:8">
      <c r="A53" t="str">
        <f>IF(LEFT(Table1[[#This Row],[feature code]],1)="I",Table1[[#This Row],[feature code]],Table1[[#This Row],[feature code]]&amp;"."&amp;Table1[[#This Row],[part number]])</f>
        <v>N07.1</v>
      </c>
      <c r="B53" t="s">
        <v>477</v>
      </c>
      <c r="C53" s="4">
        <v>1</v>
      </c>
      <c r="D53" t="s">
        <v>313</v>
      </c>
      <c r="E53" s="4">
        <v>1</v>
      </c>
      <c r="F53" s="5">
        <v>0</v>
      </c>
      <c r="G53">
        <v>3</v>
      </c>
      <c r="H53" t="str">
        <f>IF(E53="P","Required",E53 &amp; IF(Table1[[#This Row],[part_points]]&gt;1," points"," point"))</f>
        <v>1 point</v>
      </c>
    </row>
    <row r="54" spans="1:8">
      <c r="A54" t="str">
        <f>IF(LEFT(Table1[[#This Row],[feature code]],1)="I",Table1[[#This Row],[feature code]],Table1[[#This Row],[feature code]]&amp;"."&amp;Table1[[#This Row],[part number]])</f>
        <v>N08.1</v>
      </c>
      <c r="B54" t="s">
        <v>478</v>
      </c>
      <c r="C54" s="4">
        <v>1</v>
      </c>
      <c r="D54" t="s">
        <v>319</v>
      </c>
      <c r="E54" s="4">
        <v>2</v>
      </c>
      <c r="F54" s="5">
        <v>0</v>
      </c>
      <c r="G54">
        <v>3</v>
      </c>
      <c r="H54" t="str">
        <f>IF(E54="P","Required",E54 &amp; IF(Table1[[#This Row],[part_points]]&gt;1," points"," point"))</f>
        <v>2 points</v>
      </c>
    </row>
    <row r="55" spans="1:8">
      <c r="A55" t="str">
        <f>IF(LEFT(Table1[[#This Row],[feature code]],1)="I",Table1[[#This Row],[feature code]],Table1[[#This Row],[feature code]]&amp;"."&amp;Table1[[#This Row],[part number]])</f>
        <v>N09.1</v>
      </c>
      <c r="B55" t="s">
        <v>479</v>
      </c>
      <c r="C55" s="4">
        <v>1</v>
      </c>
      <c r="D55" t="s">
        <v>325</v>
      </c>
      <c r="E55" s="4">
        <v>1</v>
      </c>
      <c r="F55" s="5">
        <v>0</v>
      </c>
      <c r="G55">
        <v>3</v>
      </c>
      <c r="H55" t="str">
        <f>IF(E55="P","Required",E55 &amp; IF(Table1[[#This Row],[part_points]]&gt;1," points"," point"))</f>
        <v>1 point</v>
      </c>
    </row>
    <row r="56" spans="1:8">
      <c r="A56" t="str">
        <f>IF(LEFT(Table1[[#This Row],[feature code]],1)="I",Table1[[#This Row],[feature code]],Table1[[#This Row],[feature code]]&amp;"."&amp;Table1[[#This Row],[part number]])</f>
        <v>N09.2</v>
      </c>
      <c r="B56" t="s">
        <v>479</v>
      </c>
      <c r="C56" s="4">
        <v>2</v>
      </c>
      <c r="D56" t="s">
        <v>331</v>
      </c>
      <c r="E56" s="4">
        <v>1</v>
      </c>
      <c r="F56" s="5">
        <v>0</v>
      </c>
      <c r="G56">
        <v>3</v>
      </c>
      <c r="H56" t="str">
        <f>IF(E56="P","Required",E56 &amp; IF(Table1[[#This Row],[part_points]]&gt;1," points"," point"))</f>
        <v>1 point</v>
      </c>
    </row>
    <row r="57" spans="1:8">
      <c r="A57" t="str">
        <f>IF(LEFT(Table1[[#This Row],[feature code]],1)="I",Table1[[#This Row],[feature code]],Table1[[#This Row],[feature code]]&amp;"."&amp;Table1[[#This Row],[part number]])</f>
        <v>N10.1</v>
      </c>
      <c r="B57" t="s">
        <v>480</v>
      </c>
      <c r="C57" s="4">
        <v>1</v>
      </c>
      <c r="D57" t="s">
        <v>336</v>
      </c>
      <c r="E57" s="4">
        <v>1</v>
      </c>
      <c r="F57" s="5">
        <v>0</v>
      </c>
      <c r="G57">
        <v>3</v>
      </c>
      <c r="H57" t="str">
        <f>IF(E57="P","Required",E57 &amp; IF(Table1[[#This Row],[part_points]]&gt;1," points"," point"))</f>
        <v>1 point</v>
      </c>
    </row>
    <row r="58" spans="1:8">
      <c r="A58" t="str">
        <f>IF(LEFT(Table1[[#This Row],[feature code]],1)="I",Table1[[#This Row],[feature code]],Table1[[#This Row],[feature code]]&amp;"."&amp;Table1[[#This Row],[part number]])</f>
        <v>N11.1</v>
      </c>
      <c r="B58" t="s">
        <v>481</v>
      </c>
      <c r="C58" s="4">
        <v>1</v>
      </c>
      <c r="D58" t="s">
        <v>342</v>
      </c>
      <c r="E58" s="4">
        <v>1</v>
      </c>
      <c r="F58" s="5">
        <v>0</v>
      </c>
      <c r="G58">
        <v>3</v>
      </c>
      <c r="H58" t="str">
        <f>IF(E58="P","Required",E58 &amp; IF(Table1[[#This Row],[part_points]]&gt;1," points"," point"))</f>
        <v>1 point</v>
      </c>
    </row>
    <row r="59" spans="1:8">
      <c r="A59" t="str">
        <f>IF(LEFT(Table1[[#This Row],[feature code]],1)="I",Table1[[#This Row],[feature code]],Table1[[#This Row],[feature code]]&amp;"."&amp;Table1[[#This Row],[part number]])</f>
        <v>N12.1</v>
      </c>
      <c r="B59" t="s">
        <v>482</v>
      </c>
      <c r="C59" s="4">
        <v>1</v>
      </c>
      <c r="D59" t="s">
        <v>346</v>
      </c>
      <c r="E59" s="4">
        <v>2</v>
      </c>
      <c r="F59" s="5">
        <v>0</v>
      </c>
      <c r="G59">
        <v>3</v>
      </c>
      <c r="H59" t="str">
        <f>IF(E59="P","Required",E59 &amp; IF(Table1[[#This Row],[part_points]]&gt;1," points"," point"))</f>
        <v>2 points</v>
      </c>
    </row>
    <row r="60" spans="1:8">
      <c r="A60" t="str">
        <f>IF(LEFT(Table1[[#This Row],[feature code]],1)="I",Table1[[#This Row],[feature code]],Table1[[#This Row],[feature code]]&amp;"."&amp;Table1[[#This Row],[part number]])</f>
        <v>N13.1</v>
      </c>
      <c r="B60" t="s">
        <v>483</v>
      </c>
      <c r="C60" s="4">
        <v>1</v>
      </c>
      <c r="D60" t="s">
        <v>349</v>
      </c>
      <c r="E60" s="4">
        <v>1</v>
      </c>
      <c r="F60" s="5">
        <v>0</v>
      </c>
      <c r="G60">
        <v>3</v>
      </c>
      <c r="H60" t="str">
        <f>IF(E60="P","Required",E60 &amp; IF(Table1[[#This Row],[part_points]]&gt;1," points"," point"))</f>
        <v>1 point</v>
      </c>
    </row>
    <row r="61" spans="1:8">
      <c r="A61" t="str">
        <f>IF(LEFT(Table1[[#This Row],[feature code]],1)="I",Table1[[#This Row],[feature code]],Table1[[#This Row],[feature code]]&amp;"."&amp;Table1[[#This Row],[part number]])</f>
        <v>N14ß.1</v>
      </c>
      <c r="B61" t="s">
        <v>501</v>
      </c>
      <c r="C61" s="4">
        <v>1</v>
      </c>
      <c r="D61" t="s">
        <v>351</v>
      </c>
      <c r="E61" s="4">
        <v>1</v>
      </c>
      <c r="F61" s="5">
        <v>0</v>
      </c>
      <c r="G61">
        <v>3</v>
      </c>
      <c r="H61" t="str">
        <f>IF(E61="P","Required",E61 &amp; IF(Table1[[#This Row],[part_points]]&gt;1," points"," point"))</f>
        <v>1 point</v>
      </c>
    </row>
    <row r="62" spans="1:8">
      <c r="A62" t="str">
        <f>IF(LEFT(Table1[[#This Row],[feature code]],1)="I",Table1[[#This Row],[feature code]],Table1[[#This Row],[feature code]]&amp;"."&amp;Table1[[#This Row],[part number]])</f>
        <v>L01.1</v>
      </c>
      <c r="B62" t="s">
        <v>484</v>
      </c>
      <c r="C62" s="4">
        <v>1</v>
      </c>
      <c r="D62" t="s">
        <v>12</v>
      </c>
      <c r="E62" s="4" t="s">
        <v>359</v>
      </c>
      <c r="F62" s="5">
        <v>0</v>
      </c>
      <c r="G62">
        <v>4</v>
      </c>
      <c r="H62" t="str">
        <f>IF(E62="P","Required",E62 &amp; IF(Table1[[#This Row],[part_points]]&gt;1," points"," point"))</f>
        <v>Required</v>
      </c>
    </row>
    <row r="63" spans="1:8">
      <c r="A63" t="str">
        <f>IF(LEFT(Table1[[#This Row],[feature code]],1)="I",Table1[[#This Row],[feature code]],Table1[[#This Row],[feature code]]&amp;"."&amp;Table1[[#This Row],[part number]])</f>
        <v>L02.1</v>
      </c>
      <c r="B63" t="s">
        <v>485</v>
      </c>
      <c r="C63" s="4">
        <v>1</v>
      </c>
      <c r="D63" t="s">
        <v>18</v>
      </c>
      <c r="E63" s="4" t="s">
        <v>359</v>
      </c>
      <c r="F63" s="5">
        <v>0</v>
      </c>
      <c r="G63">
        <v>4</v>
      </c>
      <c r="H63" t="str">
        <f>IF(E63="P","Required",E63 &amp; IF(Table1[[#This Row],[part_points]]&gt;1," points"," point"))</f>
        <v>Required</v>
      </c>
    </row>
    <row r="64" spans="1:8">
      <c r="A64" t="str">
        <f>IF(LEFT(Table1[[#This Row],[feature code]],1)="I",Table1[[#This Row],[feature code]],Table1[[#This Row],[feature code]]&amp;"."&amp;Table1[[#This Row],[part number]])</f>
        <v>L03.1</v>
      </c>
      <c r="B64" t="s">
        <v>486</v>
      </c>
      <c r="C64" s="4">
        <v>1</v>
      </c>
      <c r="D64" t="s">
        <v>25</v>
      </c>
      <c r="E64" s="4">
        <v>3</v>
      </c>
      <c r="F64" s="5">
        <v>1</v>
      </c>
      <c r="G64">
        <v>4</v>
      </c>
      <c r="H64" t="str">
        <f>IF(E64="P","Required",E64 &amp; IF(Table1[[#This Row],[part_points]]&gt;1," points"," point"))</f>
        <v>3 points</v>
      </c>
    </row>
    <row r="65" spans="1:8">
      <c r="A65" t="str">
        <f>IF(LEFT(Table1[[#This Row],[feature code]],1)="I",Table1[[#This Row],[feature code]],Table1[[#This Row],[feature code]]&amp;"."&amp;Table1[[#This Row],[part number]])</f>
        <v>L04.1</v>
      </c>
      <c r="B65" t="s">
        <v>487</v>
      </c>
      <c r="C65" s="4">
        <v>1</v>
      </c>
      <c r="D65" t="s">
        <v>32</v>
      </c>
      <c r="E65" s="4">
        <v>2</v>
      </c>
      <c r="F65" s="5">
        <v>0</v>
      </c>
      <c r="G65">
        <v>4</v>
      </c>
      <c r="H65" t="str">
        <f>IF(E65="P","Required",E65 &amp; IF(Table1[[#This Row],[part_points]]&gt;1," points"," point"))</f>
        <v>2 points</v>
      </c>
    </row>
    <row r="66" spans="1:8">
      <c r="A66" t="str">
        <f>IF(LEFT(Table1[[#This Row],[feature code]],1)="I",Table1[[#This Row],[feature code]],Table1[[#This Row],[feature code]]&amp;"."&amp;Table1[[#This Row],[part number]])</f>
        <v>L05.1</v>
      </c>
      <c r="B66" t="s">
        <v>488</v>
      </c>
      <c r="C66" s="4">
        <v>1</v>
      </c>
      <c r="D66" t="s">
        <v>39</v>
      </c>
      <c r="E66" s="4">
        <v>2</v>
      </c>
      <c r="F66" s="5">
        <v>1</v>
      </c>
      <c r="G66">
        <v>4</v>
      </c>
      <c r="H66" t="str">
        <f>IF(E66="P","Required",E66 &amp; IF(Table1[[#This Row],[part_points]]&gt;1," points"," point"))</f>
        <v>2 points</v>
      </c>
    </row>
    <row r="67" spans="1:8">
      <c r="A67" t="str">
        <f>IF(LEFT(Table1[[#This Row],[feature code]],1)="I",Table1[[#This Row],[feature code]],Table1[[#This Row],[feature code]]&amp;"."&amp;Table1[[#This Row],[part number]])</f>
        <v>L05.2</v>
      </c>
      <c r="B67" t="s">
        <v>488</v>
      </c>
      <c r="C67" s="4">
        <v>2</v>
      </c>
      <c r="D67" t="s">
        <v>45</v>
      </c>
      <c r="E67" s="4">
        <v>2</v>
      </c>
      <c r="F67" s="5">
        <v>1</v>
      </c>
      <c r="G67">
        <v>4</v>
      </c>
      <c r="H67" t="str">
        <f>IF(E67="P","Required",E67 &amp; IF(Table1[[#This Row],[part_points]]&gt;1," points"," point"))</f>
        <v>2 points</v>
      </c>
    </row>
    <row r="68" spans="1:8">
      <c r="A68" t="str">
        <f>IF(LEFT(Table1[[#This Row],[feature code]],1)="I",Table1[[#This Row],[feature code]],Table1[[#This Row],[feature code]]&amp;"."&amp;Table1[[#This Row],[part number]])</f>
        <v>L06.1</v>
      </c>
      <c r="B68" t="s">
        <v>489</v>
      </c>
      <c r="C68" s="4">
        <v>1</v>
      </c>
      <c r="D68" t="s">
        <v>51</v>
      </c>
      <c r="E68" s="4">
        <v>2</v>
      </c>
      <c r="F68" s="5">
        <v>1</v>
      </c>
      <c r="G68">
        <v>4</v>
      </c>
      <c r="H68" t="str">
        <f>IF(E68="P","Required",E68 &amp; IF(Table1[[#This Row],[part_points]]&gt;1," points"," point"))</f>
        <v>2 points</v>
      </c>
    </row>
    <row r="69" spans="1:8">
      <c r="A69" t="str">
        <f>IF(LEFT(Table1[[#This Row],[feature code]],1)="I",Table1[[#This Row],[feature code]],Table1[[#This Row],[feature code]]&amp;"."&amp;Table1[[#This Row],[part number]])</f>
        <v>L07.1</v>
      </c>
      <c r="B69" t="s">
        <v>490</v>
      </c>
      <c r="C69" s="4">
        <v>1</v>
      </c>
      <c r="D69" t="s">
        <v>57</v>
      </c>
      <c r="E69" s="4">
        <v>1</v>
      </c>
      <c r="F69" s="5">
        <v>0</v>
      </c>
      <c r="G69">
        <v>4</v>
      </c>
      <c r="H69" t="str">
        <f>IF(E69="P","Required",E69 &amp; IF(Table1[[#This Row],[part_points]]&gt;1," points"," point"))</f>
        <v>1 point</v>
      </c>
    </row>
    <row r="70" spans="1:8">
      <c r="A70" t="str">
        <f>IF(LEFT(Table1[[#This Row],[feature code]],1)="I",Table1[[#This Row],[feature code]],Table1[[#This Row],[feature code]]&amp;"."&amp;Table1[[#This Row],[part number]])</f>
        <v>L08.1</v>
      </c>
      <c r="B70" t="s">
        <v>491</v>
      </c>
      <c r="C70" s="4">
        <v>1</v>
      </c>
      <c r="D70" t="s">
        <v>63</v>
      </c>
      <c r="E70" s="4">
        <v>1</v>
      </c>
      <c r="F70" s="5">
        <v>0</v>
      </c>
      <c r="G70">
        <v>4</v>
      </c>
      <c r="H70" t="str">
        <f>IF(E70="P","Required",E70 &amp; IF(Table1[[#This Row],[part_points]]&gt;1," points"," point"))</f>
        <v>1 point</v>
      </c>
    </row>
    <row r="71" spans="1:8">
      <c r="A71" t="str">
        <f>IF(LEFT(Table1[[#This Row],[feature code]],1)="I",Table1[[#This Row],[feature code]],Table1[[#This Row],[feature code]]&amp;"."&amp;Table1[[#This Row],[part number]])</f>
        <v>L08.2</v>
      </c>
      <c r="B71" t="s">
        <v>491</v>
      </c>
      <c r="C71" s="4">
        <v>2</v>
      </c>
      <c r="D71" t="s">
        <v>69</v>
      </c>
      <c r="E71" s="4">
        <v>2</v>
      </c>
      <c r="F71" s="5">
        <v>0</v>
      </c>
      <c r="G71">
        <v>4</v>
      </c>
      <c r="H71" t="str">
        <f>IF(E71="P","Required",E71 &amp; IF(Table1[[#This Row],[part_points]]&gt;1," points"," point"))</f>
        <v>2 points</v>
      </c>
    </row>
    <row r="72" spans="1:8">
      <c r="A72" t="str">
        <f>IF(LEFT(Table1[[#This Row],[feature code]],1)="I",Table1[[#This Row],[feature code]],Table1[[#This Row],[feature code]]&amp;"."&amp;Table1[[#This Row],[part number]])</f>
        <v>L09.1</v>
      </c>
      <c r="B72" t="s">
        <v>492</v>
      </c>
      <c r="C72" s="4">
        <v>1</v>
      </c>
      <c r="D72" t="s">
        <v>75</v>
      </c>
      <c r="E72" s="4">
        <v>2</v>
      </c>
      <c r="F72" s="5">
        <v>1</v>
      </c>
      <c r="G72">
        <v>4</v>
      </c>
      <c r="H72" t="str">
        <f>IF(E72="P","Required",E72 &amp; IF(Table1[[#This Row],[part_points]]&gt;1," points"," point"))</f>
        <v>2 points</v>
      </c>
    </row>
    <row r="73" spans="1:8">
      <c r="A73" t="str">
        <f>IF(LEFT(Table1[[#This Row],[feature code]],1)="I",Table1[[#This Row],[feature code]],Table1[[#This Row],[feature code]]&amp;"."&amp;Table1[[#This Row],[part number]])</f>
        <v>L09.2</v>
      </c>
      <c r="B73" t="s">
        <v>492</v>
      </c>
      <c r="C73" s="4">
        <v>2</v>
      </c>
      <c r="D73" t="s">
        <v>81</v>
      </c>
      <c r="E73" s="4">
        <v>1</v>
      </c>
      <c r="F73" s="5">
        <v>0</v>
      </c>
      <c r="G73">
        <v>4</v>
      </c>
      <c r="H73" t="str">
        <f>IF(E73="P","Required",E73 &amp; IF(Table1[[#This Row],[part_points]]&gt;1," points"," point"))</f>
        <v>1 point</v>
      </c>
    </row>
    <row r="74" spans="1:8">
      <c r="A74" t="str">
        <f>IF(LEFT(Table1[[#This Row],[feature code]],1)="I",Table1[[#This Row],[feature code]],Table1[[#This Row],[feature code]]&amp;"."&amp;Table1[[#This Row],[part number]])</f>
        <v>V01.1</v>
      </c>
      <c r="B74" t="s">
        <v>493</v>
      </c>
      <c r="C74" s="4">
        <v>1</v>
      </c>
      <c r="D74" t="s">
        <v>99</v>
      </c>
      <c r="E74" s="4" t="s">
        <v>359</v>
      </c>
      <c r="F74" s="5">
        <v>0</v>
      </c>
      <c r="G74">
        <v>5</v>
      </c>
      <c r="H74" t="str">
        <f>IF(E74="P","Required",E74 &amp; IF(Table1[[#This Row],[part_points]]&gt;1," points"," point"))</f>
        <v>Required</v>
      </c>
    </row>
    <row r="75" spans="1:8">
      <c r="A75" t="str">
        <f>IF(LEFT(Table1[[#This Row],[feature code]],1)="I",Table1[[#This Row],[feature code]],Table1[[#This Row],[feature code]]&amp;"."&amp;Table1[[#This Row],[part number]])</f>
        <v>V02.1</v>
      </c>
      <c r="B75" t="s">
        <v>494</v>
      </c>
      <c r="C75" s="4">
        <v>1</v>
      </c>
      <c r="D75" t="s">
        <v>105</v>
      </c>
      <c r="E75" s="4" t="s">
        <v>359</v>
      </c>
      <c r="F75" s="5">
        <v>0</v>
      </c>
      <c r="G75">
        <v>5</v>
      </c>
      <c r="H75" t="str">
        <f>IF(E75="P","Required",E75 &amp; IF(Table1[[#This Row],[part_points]]&gt;1," points"," point"))</f>
        <v>Required</v>
      </c>
    </row>
    <row r="76" spans="1:8">
      <c r="A76" t="str">
        <f>IF(LEFT(Table1[[#This Row],[feature code]],1)="I",Table1[[#This Row],[feature code]],Table1[[#This Row],[feature code]]&amp;"."&amp;Table1[[#This Row],[part number]])</f>
        <v>V02.2</v>
      </c>
      <c r="B76" t="s">
        <v>494</v>
      </c>
      <c r="C76" s="4">
        <v>2</v>
      </c>
      <c r="D76" t="s">
        <v>111</v>
      </c>
      <c r="E76" s="4" t="s">
        <v>359</v>
      </c>
      <c r="F76" s="5">
        <v>0</v>
      </c>
      <c r="G76">
        <v>5</v>
      </c>
      <c r="H76" t="str">
        <f>IF(E76="P","Required",E76 &amp; IF(Table1[[#This Row],[part_points]]&gt;1," points"," point"))</f>
        <v>Required</v>
      </c>
    </row>
    <row r="77" spans="1:8">
      <c r="A77" t="str">
        <f>IF(LEFT(Table1[[#This Row],[feature code]],1)="I",Table1[[#This Row],[feature code]],Table1[[#This Row],[feature code]]&amp;"."&amp;Table1[[#This Row],[part number]])</f>
        <v>V02.3</v>
      </c>
      <c r="B77" t="s">
        <v>494</v>
      </c>
      <c r="C77" s="4">
        <v>3</v>
      </c>
      <c r="D77" t="s">
        <v>117</v>
      </c>
      <c r="E77" s="4" t="s">
        <v>359</v>
      </c>
      <c r="F77" s="5">
        <v>0</v>
      </c>
      <c r="G77">
        <v>5</v>
      </c>
      <c r="H77" t="str">
        <f>IF(E77="P","Required",E77 &amp; IF(Table1[[#This Row],[part_points]]&gt;1," points"," point"))</f>
        <v>Required</v>
      </c>
    </row>
    <row r="78" spans="1:8">
      <c r="A78" t="str">
        <f>IF(LEFT(Table1[[#This Row],[feature code]],1)="I",Table1[[#This Row],[feature code]],Table1[[#This Row],[feature code]]&amp;"."&amp;Table1[[#This Row],[part number]])</f>
        <v>V02.4</v>
      </c>
      <c r="B78" t="s">
        <v>494</v>
      </c>
      <c r="C78" s="4">
        <v>4</v>
      </c>
      <c r="D78" t="s">
        <v>123</v>
      </c>
      <c r="E78" s="4" t="s">
        <v>359</v>
      </c>
      <c r="F78" s="5">
        <v>0</v>
      </c>
      <c r="G78">
        <v>5</v>
      </c>
      <c r="H78" t="str">
        <f>IF(E78="P","Required",E78 &amp; IF(Table1[[#This Row],[part_points]]&gt;1," points"," point"))</f>
        <v>Required</v>
      </c>
    </row>
    <row r="79" spans="1:8">
      <c r="A79" t="str">
        <f>IF(LEFT(Table1[[#This Row],[feature code]],1)="I",Table1[[#This Row],[feature code]],Table1[[#This Row],[feature code]]&amp;"."&amp;Table1[[#This Row],[part number]])</f>
        <v>V02.5</v>
      </c>
      <c r="B79" t="s">
        <v>494</v>
      </c>
      <c r="C79" s="4">
        <v>5</v>
      </c>
      <c r="D79" t="s">
        <v>129</v>
      </c>
      <c r="E79" s="4" t="s">
        <v>359</v>
      </c>
      <c r="F79" s="5">
        <v>0</v>
      </c>
      <c r="G79">
        <v>5</v>
      </c>
      <c r="H79" t="str">
        <f>IF(E79="P","Required",E79 &amp; IF(Table1[[#This Row],[part_points]]&gt;1," points"," point"))</f>
        <v>Required</v>
      </c>
    </row>
    <row r="80" spans="1:8">
      <c r="A80" t="str">
        <f>IF(LEFT(Table1[[#This Row],[feature code]],1)="I",Table1[[#This Row],[feature code]],Table1[[#This Row],[feature code]]&amp;"."&amp;Table1[[#This Row],[part number]])</f>
        <v>V03.1</v>
      </c>
      <c r="B80" t="s">
        <v>360</v>
      </c>
      <c r="C80" s="4">
        <v>1</v>
      </c>
      <c r="D80" t="s">
        <v>133</v>
      </c>
      <c r="E80" s="4">
        <v>1</v>
      </c>
      <c r="F80" s="5">
        <v>0</v>
      </c>
      <c r="G80">
        <v>5</v>
      </c>
      <c r="H80" t="str">
        <f>IF(E80="P","Required",E80 &amp; IF(Table1[[#This Row],[part_points]]&gt;1," points"," point"))</f>
        <v>1 point</v>
      </c>
    </row>
    <row r="81" spans="1:8">
      <c r="A81" t="str">
        <f>IF(LEFT(Table1[[#This Row],[feature code]],1)="I",Table1[[#This Row],[feature code]],Table1[[#This Row],[feature code]]&amp;"."&amp;Table1[[#This Row],[part number]])</f>
        <v>V03.2</v>
      </c>
      <c r="B81" t="s">
        <v>360</v>
      </c>
      <c r="C81" s="4">
        <v>2</v>
      </c>
      <c r="D81" t="s">
        <v>138</v>
      </c>
      <c r="E81" s="4">
        <v>1</v>
      </c>
      <c r="F81" s="5">
        <v>0</v>
      </c>
      <c r="G81">
        <v>5</v>
      </c>
      <c r="H81" t="str">
        <f>IF(E81="P","Required",E81 &amp; IF(Table1[[#This Row],[part_points]]&gt;1," points"," point"))</f>
        <v>1 point</v>
      </c>
    </row>
    <row r="82" spans="1:8">
      <c r="A82" t="str">
        <f>IF(LEFT(Table1[[#This Row],[feature code]],1)="I",Table1[[#This Row],[feature code]],Table1[[#This Row],[feature code]]&amp;"."&amp;Table1[[#This Row],[part number]])</f>
        <v>V03.3</v>
      </c>
      <c r="B82" t="s">
        <v>360</v>
      </c>
      <c r="C82" s="4">
        <v>3</v>
      </c>
      <c r="D82" t="s">
        <v>142</v>
      </c>
      <c r="E82" s="4">
        <v>1</v>
      </c>
      <c r="F82" s="5">
        <v>0</v>
      </c>
      <c r="G82">
        <v>5</v>
      </c>
      <c r="H82" t="str">
        <f>IF(E82="P","Required",E82 &amp; IF(Table1[[#This Row],[part_points]]&gt;1," points"," point"))</f>
        <v>1 point</v>
      </c>
    </row>
    <row r="83" spans="1:8">
      <c r="A83" t="str">
        <f>IF(LEFT(Table1[[#This Row],[feature code]],1)="I",Table1[[#This Row],[feature code]],Table1[[#This Row],[feature code]]&amp;"."&amp;Table1[[#This Row],[part number]])</f>
        <v>V04.1</v>
      </c>
      <c r="B83" t="s">
        <v>361</v>
      </c>
      <c r="C83" s="4">
        <v>1</v>
      </c>
      <c r="D83" t="s">
        <v>148</v>
      </c>
      <c r="E83" s="4">
        <v>2</v>
      </c>
      <c r="F83" s="5">
        <v>0</v>
      </c>
      <c r="G83">
        <v>5</v>
      </c>
      <c r="H83" t="str">
        <f>IF(E83="P","Required",E83 &amp; IF(Table1[[#This Row],[part_points]]&gt;1," points"," point"))</f>
        <v>2 points</v>
      </c>
    </row>
    <row r="84" spans="1:8">
      <c r="A84" t="str">
        <f>IF(LEFT(Table1[[#This Row],[feature code]],1)="I",Table1[[#This Row],[feature code]],Table1[[#This Row],[feature code]]&amp;"."&amp;Table1[[#This Row],[part number]])</f>
        <v>V04.2</v>
      </c>
      <c r="B84" t="s">
        <v>361</v>
      </c>
      <c r="C84" s="4">
        <v>2</v>
      </c>
      <c r="D84" t="s">
        <v>152</v>
      </c>
      <c r="E84" s="4">
        <v>1</v>
      </c>
      <c r="F84" s="5">
        <v>0</v>
      </c>
      <c r="G84">
        <v>5</v>
      </c>
      <c r="H84" t="str">
        <f>IF(E84="P","Required",E84 &amp; IF(Table1[[#This Row],[part_points]]&gt;1," points"," point"))</f>
        <v>1 point</v>
      </c>
    </row>
    <row r="85" spans="1:8">
      <c r="A85" t="str">
        <f>IF(LEFT(Table1[[#This Row],[feature code]],1)="I",Table1[[#This Row],[feature code]],Table1[[#This Row],[feature code]]&amp;"."&amp;Table1[[#This Row],[part number]])</f>
        <v>V05.1</v>
      </c>
      <c r="B85" t="s">
        <v>362</v>
      </c>
      <c r="C85" s="4">
        <v>1</v>
      </c>
      <c r="D85" t="s">
        <v>156</v>
      </c>
      <c r="E85" s="4">
        <v>2</v>
      </c>
      <c r="F85" s="5">
        <v>0</v>
      </c>
      <c r="G85">
        <v>5</v>
      </c>
      <c r="H85" t="str">
        <f>IF(E85="P","Required",E85 &amp; IF(Table1[[#This Row],[part_points]]&gt;1," points"," point"))</f>
        <v>2 points</v>
      </c>
    </row>
    <row r="86" spans="1:8">
      <c r="A86" t="str">
        <f>IF(LEFT(Table1[[#This Row],[feature code]],1)="I",Table1[[#This Row],[feature code]],Table1[[#This Row],[feature code]]&amp;"."&amp;Table1[[#This Row],[part number]])</f>
        <v>V05.2</v>
      </c>
      <c r="B86" t="s">
        <v>362</v>
      </c>
      <c r="C86" s="4">
        <v>2</v>
      </c>
      <c r="D86" t="s">
        <v>161</v>
      </c>
      <c r="E86" s="4">
        <v>2</v>
      </c>
      <c r="F86" s="5">
        <v>0</v>
      </c>
      <c r="G86">
        <v>5</v>
      </c>
      <c r="H86" t="str">
        <f>IF(E86="P","Required",E86 &amp; IF(Table1[[#This Row],[part_points]]&gt;1," points"," point"))</f>
        <v>2 points</v>
      </c>
    </row>
    <row r="87" spans="1:8">
      <c r="A87" t="str">
        <f>IF(LEFT(Table1[[#This Row],[feature code]],1)="I",Table1[[#This Row],[feature code]],Table1[[#This Row],[feature code]]&amp;"."&amp;Table1[[#This Row],[part number]])</f>
        <v>V06.1</v>
      </c>
      <c r="B87" t="s">
        <v>363</v>
      </c>
      <c r="C87" s="4">
        <v>1</v>
      </c>
      <c r="D87" t="s">
        <v>165</v>
      </c>
      <c r="E87" s="4">
        <v>2</v>
      </c>
      <c r="F87" s="5">
        <v>1</v>
      </c>
      <c r="G87">
        <v>5</v>
      </c>
      <c r="H87" t="str">
        <f>IF(E87="P","Required",E87 &amp; IF(Table1[[#This Row],[part_points]]&gt;1," points"," point"))</f>
        <v>2 points</v>
      </c>
    </row>
    <row r="88" spans="1:8">
      <c r="A88" t="str">
        <f>IF(LEFT(Table1[[#This Row],[feature code]],1)="I",Table1[[#This Row],[feature code]],Table1[[#This Row],[feature code]]&amp;"."&amp;Table1[[#This Row],[part number]])</f>
        <v>V07.1</v>
      </c>
      <c r="B88" t="s">
        <v>364</v>
      </c>
      <c r="C88" s="4">
        <v>1</v>
      </c>
      <c r="D88" t="s">
        <v>170</v>
      </c>
      <c r="E88" s="4">
        <v>2</v>
      </c>
      <c r="F88" s="5">
        <v>1</v>
      </c>
      <c r="G88">
        <v>5</v>
      </c>
      <c r="H88" t="str">
        <f>IF(E88="P","Required",E88 &amp; IF(Table1[[#This Row],[part_points]]&gt;1," points"," point"))</f>
        <v>2 points</v>
      </c>
    </row>
    <row r="89" spans="1:8">
      <c r="A89" t="str">
        <f>IF(LEFT(Table1[[#This Row],[feature code]],1)="I",Table1[[#This Row],[feature code]],Table1[[#This Row],[feature code]]&amp;"."&amp;Table1[[#This Row],[part number]])</f>
        <v>V08.1</v>
      </c>
      <c r="B89" t="s">
        <v>365</v>
      </c>
      <c r="C89" s="4">
        <v>1</v>
      </c>
      <c r="D89" t="s">
        <v>176</v>
      </c>
      <c r="E89" s="4">
        <v>1</v>
      </c>
      <c r="F89" s="5">
        <v>0</v>
      </c>
      <c r="G89">
        <v>5</v>
      </c>
      <c r="H89" t="str">
        <f>IF(E89="P","Required",E89 &amp; IF(Table1[[#This Row],[part_points]]&gt;1," points"," point"))</f>
        <v>1 point</v>
      </c>
    </row>
    <row r="90" spans="1:8">
      <c r="A90" t="str">
        <f>IF(LEFT(Table1[[#This Row],[feature code]],1)="I",Table1[[#This Row],[feature code]],Table1[[#This Row],[feature code]]&amp;"."&amp;Table1[[#This Row],[part number]])</f>
        <v>V08.2</v>
      </c>
      <c r="B90" t="s">
        <v>365</v>
      </c>
      <c r="C90" s="4">
        <v>2</v>
      </c>
      <c r="D90" t="s">
        <v>182</v>
      </c>
      <c r="E90" s="4">
        <v>1</v>
      </c>
      <c r="F90" s="5">
        <v>0</v>
      </c>
      <c r="G90">
        <v>5</v>
      </c>
      <c r="H90" t="str">
        <f>IF(E90="P","Required",E90 &amp; IF(Table1[[#This Row],[part_points]]&gt;1," points"," point"))</f>
        <v>1 point</v>
      </c>
    </row>
    <row r="91" spans="1:8">
      <c r="A91" t="str">
        <f>IF(LEFT(Table1[[#This Row],[feature code]],1)="I",Table1[[#This Row],[feature code]],Table1[[#This Row],[feature code]]&amp;"."&amp;Table1[[#This Row],[part number]])</f>
        <v>V09.1</v>
      </c>
      <c r="B91" t="s">
        <v>366</v>
      </c>
      <c r="C91" s="4">
        <v>1</v>
      </c>
      <c r="D91" t="s">
        <v>188</v>
      </c>
      <c r="E91" s="4">
        <v>1</v>
      </c>
      <c r="F91" s="5">
        <v>0</v>
      </c>
      <c r="G91">
        <v>5</v>
      </c>
      <c r="H91" t="str">
        <f>IF(E91="P","Required",E91 &amp; IF(Table1[[#This Row],[part_points]]&gt;1," points"," point"))</f>
        <v>1 point</v>
      </c>
    </row>
    <row r="92" spans="1:8">
      <c r="A92" t="str">
        <f>IF(LEFT(Table1[[#This Row],[feature code]],1)="I",Table1[[#This Row],[feature code]],Table1[[#This Row],[feature code]]&amp;"."&amp;Table1[[#This Row],[part number]])</f>
        <v>V10.1</v>
      </c>
      <c r="B92" t="s">
        <v>367</v>
      </c>
      <c r="C92" s="4">
        <v>1</v>
      </c>
      <c r="D92" t="s">
        <v>194</v>
      </c>
      <c r="E92" s="4">
        <v>1</v>
      </c>
      <c r="F92" s="5">
        <v>0</v>
      </c>
      <c r="G92">
        <v>5</v>
      </c>
      <c r="H92" t="str">
        <f>IF(E92="P","Required",E92 &amp; IF(Table1[[#This Row],[part_points]]&gt;1," points"," point"))</f>
        <v>1 point</v>
      </c>
    </row>
    <row r="93" spans="1:8">
      <c r="A93" t="str">
        <f>IF(LEFT(Table1[[#This Row],[feature code]],1)="I",Table1[[#This Row],[feature code]],Table1[[#This Row],[feature code]]&amp;"."&amp;Table1[[#This Row],[part number]])</f>
        <v>V11ß.1</v>
      </c>
      <c r="B93" t="s">
        <v>368</v>
      </c>
      <c r="C93" s="4">
        <v>1</v>
      </c>
      <c r="D93" t="s">
        <v>199</v>
      </c>
      <c r="E93" s="4">
        <v>1</v>
      </c>
      <c r="F93" s="5">
        <v>0</v>
      </c>
      <c r="G93">
        <v>5</v>
      </c>
      <c r="H93" t="str">
        <f>IF(E93="P","Required",E93 &amp; IF(Table1[[#This Row],[part_points]]&gt;1," points"," point"))</f>
        <v>1 point</v>
      </c>
    </row>
    <row r="94" spans="1:8">
      <c r="A94" t="str">
        <f>IF(LEFT(Table1[[#This Row],[feature code]],1)="I",Table1[[#This Row],[feature code]],Table1[[#This Row],[feature code]]&amp;"."&amp;Table1[[#This Row],[part number]])</f>
        <v>V11ß.2</v>
      </c>
      <c r="B94" t="s">
        <v>368</v>
      </c>
      <c r="C94" s="4">
        <v>2</v>
      </c>
      <c r="D94" t="s">
        <v>204</v>
      </c>
      <c r="E94" s="4">
        <v>1</v>
      </c>
      <c r="F94" s="5">
        <v>0</v>
      </c>
      <c r="G94">
        <v>5</v>
      </c>
      <c r="H94" t="str">
        <f>IF(E94="P","Required",E94 &amp; IF(Table1[[#This Row],[part_points]]&gt;1," points"," point"))</f>
        <v>1 point</v>
      </c>
    </row>
    <row r="95" spans="1:8">
      <c r="A95" t="str">
        <f>IF(LEFT(Table1[[#This Row],[feature code]],1)="I",Table1[[#This Row],[feature code]],Table1[[#This Row],[feature code]]&amp;"."&amp;Table1[[#This Row],[part number]])</f>
        <v>V11ß.3</v>
      </c>
      <c r="B95" t="s">
        <v>368</v>
      </c>
      <c r="C95" s="4">
        <v>3</v>
      </c>
      <c r="D95" t="s">
        <v>209</v>
      </c>
      <c r="E95" s="4">
        <v>1</v>
      </c>
      <c r="F95" s="5">
        <v>0</v>
      </c>
      <c r="G95">
        <v>5</v>
      </c>
      <c r="H95" t="str">
        <f>IF(E95="P","Required",E95 &amp; IF(Table1[[#This Row],[part_points]]&gt;1," points"," point"))</f>
        <v>1 point</v>
      </c>
    </row>
    <row r="96" spans="1:8">
      <c r="A96" t="str">
        <f>IF(LEFT(Table1[[#This Row],[feature code]],1)="I",Table1[[#This Row],[feature code]],Table1[[#This Row],[feature code]]&amp;"."&amp;Table1[[#This Row],[part number]])</f>
        <v>T01.1</v>
      </c>
      <c r="B96" t="s">
        <v>369</v>
      </c>
      <c r="C96" s="4">
        <v>1</v>
      </c>
      <c r="D96" t="s">
        <v>228</v>
      </c>
      <c r="E96" s="4" t="s">
        <v>359</v>
      </c>
      <c r="F96" s="5">
        <v>0</v>
      </c>
      <c r="G96">
        <v>6</v>
      </c>
      <c r="H96" t="str">
        <f>IF(E96="P","Required",E96 &amp; IF(Table1[[#This Row],[part_points]]&gt;1," points"," point"))</f>
        <v>Required</v>
      </c>
    </row>
    <row r="97" spans="1:8">
      <c r="A97" t="str">
        <f>IF(LEFT(Table1[[#This Row],[feature code]],1)="I",Table1[[#This Row],[feature code]],Table1[[#This Row],[feature code]]&amp;"."&amp;Table1[[#This Row],[part number]])</f>
        <v>T01.2</v>
      </c>
      <c r="B97" t="s">
        <v>369</v>
      </c>
      <c r="C97" s="4">
        <v>2</v>
      </c>
      <c r="D97" t="s">
        <v>234</v>
      </c>
      <c r="E97" s="4" t="s">
        <v>359</v>
      </c>
      <c r="F97" s="5">
        <v>0</v>
      </c>
      <c r="G97">
        <v>6</v>
      </c>
      <c r="H97" t="str">
        <f>IF(E97="P","Required",E97 &amp; IF(Table1[[#This Row],[part_points]]&gt;1," points"," point"))</f>
        <v>Required</v>
      </c>
    </row>
    <row r="98" spans="1:8">
      <c r="A98" t="str">
        <f>IF(LEFT(Table1[[#This Row],[feature code]],1)="I",Table1[[#This Row],[feature code]],Table1[[#This Row],[feature code]]&amp;"."&amp;Table1[[#This Row],[part number]])</f>
        <v>T02.1</v>
      </c>
      <c r="B98" t="s">
        <v>370</v>
      </c>
      <c r="C98" s="4">
        <v>1</v>
      </c>
      <c r="D98" t="s">
        <v>240</v>
      </c>
      <c r="E98" s="4">
        <v>3</v>
      </c>
      <c r="F98" s="5">
        <v>2</v>
      </c>
      <c r="G98">
        <v>6</v>
      </c>
      <c r="H98" t="str">
        <f>IF(E98="P","Required",E98 &amp; IF(Table1[[#This Row],[part_points]]&gt;1," points"," point"))</f>
        <v>3 points</v>
      </c>
    </row>
    <row r="99" spans="1:8">
      <c r="A99" t="str">
        <f>IF(LEFT(Table1[[#This Row],[feature code]],1)="I",Table1[[#This Row],[feature code]],Table1[[#This Row],[feature code]]&amp;"."&amp;Table1[[#This Row],[part number]])</f>
        <v>T03.1</v>
      </c>
      <c r="B99" t="s">
        <v>371</v>
      </c>
      <c r="C99" s="4">
        <v>1</v>
      </c>
      <c r="D99" t="s">
        <v>246</v>
      </c>
      <c r="E99" s="4">
        <v>2</v>
      </c>
      <c r="F99" s="5">
        <v>1</v>
      </c>
      <c r="G99">
        <v>6</v>
      </c>
      <c r="H99" t="str">
        <f>IF(E99="P","Required",E99 &amp; IF(Table1[[#This Row],[part_points]]&gt;1," points"," point"))</f>
        <v>2 points</v>
      </c>
    </row>
    <row r="100" spans="1:8">
      <c r="A100" t="str">
        <f>IF(LEFT(Table1[[#This Row],[feature code]],1)="I",Table1[[#This Row],[feature code]],Table1[[#This Row],[feature code]]&amp;"."&amp;Table1[[#This Row],[part number]])</f>
        <v>T04.1</v>
      </c>
      <c r="B100" t="s">
        <v>372</v>
      </c>
      <c r="C100" s="4">
        <v>1</v>
      </c>
      <c r="D100" t="s">
        <v>251</v>
      </c>
      <c r="E100" s="4">
        <v>1</v>
      </c>
      <c r="F100" s="5">
        <v>0</v>
      </c>
      <c r="G100">
        <v>6</v>
      </c>
      <c r="H100" t="str">
        <f>IF(E100="P","Required",E100 &amp; IF(Table1[[#This Row],[part_points]]&gt;1," points"," point"))</f>
        <v>1 point</v>
      </c>
    </row>
    <row r="101" spans="1:8">
      <c r="A101" t="str">
        <f>IF(LEFT(Table1[[#This Row],[feature code]],1)="I",Table1[[#This Row],[feature code]],Table1[[#This Row],[feature code]]&amp;"."&amp;Table1[[#This Row],[part number]])</f>
        <v>T04.2</v>
      </c>
      <c r="B101" t="s">
        <v>372</v>
      </c>
      <c r="C101" s="4">
        <v>2</v>
      </c>
      <c r="D101" t="s">
        <v>256</v>
      </c>
      <c r="E101" s="4">
        <v>1</v>
      </c>
      <c r="F101" s="5">
        <v>0</v>
      </c>
      <c r="G101">
        <v>6</v>
      </c>
      <c r="H101" t="str">
        <f>IF(E101="P","Required",E101 &amp; IF(Table1[[#This Row],[part_points]]&gt;1," points"," point"))</f>
        <v>1 point</v>
      </c>
    </row>
    <row r="102" spans="1:8">
      <c r="A102" t="str">
        <f>IF(LEFT(Table1[[#This Row],[feature code]],1)="I",Table1[[#This Row],[feature code]],Table1[[#This Row],[feature code]]&amp;"."&amp;Table1[[#This Row],[part number]])</f>
        <v>T04.3</v>
      </c>
      <c r="B102" t="s">
        <v>372</v>
      </c>
      <c r="C102" s="4">
        <v>3</v>
      </c>
      <c r="D102" t="s">
        <v>260</v>
      </c>
      <c r="E102" s="4">
        <v>1</v>
      </c>
      <c r="F102" s="5">
        <v>0</v>
      </c>
      <c r="G102">
        <v>6</v>
      </c>
      <c r="H102" t="str">
        <f>IF(E102="P","Required",E102 &amp; IF(Table1[[#This Row],[part_points]]&gt;1," points"," point"))</f>
        <v>1 point</v>
      </c>
    </row>
    <row r="103" spans="1:8">
      <c r="A103" t="str">
        <f>IF(LEFT(Table1[[#This Row],[feature code]],1)="I",Table1[[#This Row],[feature code]],Table1[[#This Row],[feature code]]&amp;"."&amp;Table1[[#This Row],[part number]])</f>
        <v>T05.1</v>
      </c>
      <c r="B103" t="s">
        <v>373</v>
      </c>
      <c r="C103" s="4">
        <v>1</v>
      </c>
      <c r="D103" t="s">
        <v>265</v>
      </c>
      <c r="E103" s="4">
        <v>1</v>
      </c>
      <c r="F103" s="5">
        <v>0</v>
      </c>
      <c r="G103">
        <v>6</v>
      </c>
      <c r="H103" t="str">
        <f>IF(E103="P","Required",E103 &amp; IF(Table1[[#This Row],[part_points]]&gt;1," points"," point"))</f>
        <v>1 point</v>
      </c>
    </row>
    <row r="104" spans="1:8">
      <c r="A104" t="str">
        <f>IF(LEFT(Table1[[#This Row],[feature code]],1)="I",Table1[[#This Row],[feature code]],Table1[[#This Row],[feature code]]&amp;"."&amp;Table1[[#This Row],[part number]])</f>
        <v>T05.2</v>
      </c>
      <c r="B104" t="s">
        <v>373</v>
      </c>
      <c r="C104" s="4">
        <v>2</v>
      </c>
      <c r="D104" t="s">
        <v>269</v>
      </c>
      <c r="E104" s="4">
        <v>1</v>
      </c>
      <c r="F104" s="5">
        <v>0</v>
      </c>
      <c r="G104">
        <v>6</v>
      </c>
      <c r="H104" t="str">
        <f>IF(E104="P","Required",E104 &amp; IF(Table1[[#This Row],[part_points]]&gt;1," points"," point"))</f>
        <v>1 point</v>
      </c>
    </row>
    <row r="105" spans="1:8">
      <c r="A105" t="str">
        <f>IF(LEFT(Table1[[#This Row],[feature code]],1)="I",Table1[[#This Row],[feature code]],Table1[[#This Row],[feature code]]&amp;"."&amp;Table1[[#This Row],[part number]])</f>
        <v>T06.1</v>
      </c>
      <c r="B105" t="s">
        <v>374</v>
      </c>
      <c r="C105" s="4">
        <v>1</v>
      </c>
      <c r="D105" t="s">
        <v>275</v>
      </c>
      <c r="E105" s="4">
        <v>1</v>
      </c>
      <c r="F105" s="5">
        <v>0</v>
      </c>
      <c r="G105">
        <v>6</v>
      </c>
      <c r="H105" t="str">
        <f>IF(E105="P","Required",E105 &amp; IF(Table1[[#This Row],[part_points]]&gt;1," points"," point"))</f>
        <v>1 point</v>
      </c>
    </row>
    <row r="106" spans="1:8">
      <c r="A106" t="str">
        <f>IF(LEFT(Table1[[#This Row],[feature code]],1)="I",Table1[[#This Row],[feature code]],Table1[[#This Row],[feature code]]&amp;"."&amp;Table1[[#This Row],[part number]])</f>
        <v>T07.1</v>
      </c>
      <c r="B106" t="s">
        <v>375</v>
      </c>
      <c r="C106" s="4">
        <v>1</v>
      </c>
      <c r="D106" t="s">
        <v>281</v>
      </c>
      <c r="E106" s="4">
        <v>1</v>
      </c>
      <c r="F106" s="5">
        <v>0</v>
      </c>
      <c r="G106">
        <v>6</v>
      </c>
      <c r="H106" t="str">
        <f>IF(E106="P","Required",E106 &amp; IF(Table1[[#This Row],[part_points]]&gt;1," points"," point"))</f>
        <v>1 point</v>
      </c>
    </row>
    <row r="107" spans="1:8">
      <c r="A107" t="str">
        <f>IF(LEFT(Table1[[#This Row],[feature code]],1)="I",Table1[[#This Row],[feature code]],Table1[[#This Row],[feature code]]&amp;"."&amp;Table1[[#This Row],[part number]])</f>
        <v>T08ß.1</v>
      </c>
      <c r="B107" t="s">
        <v>376</v>
      </c>
      <c r="C107" s="4">
        <v>1</v>
      </c>
      <c r="D107" t="s">
        <v>285</v>
      </c>
      <c r="E107" s="4">
        <v>1</v>
      </c>
      <c r="F107" s="5">
        <v>0</v>
      </c>
      <c r="G107">
        <v>6</v>
      </c>
      <c r="H107" t="str">
        <f>IF(E107="P","Required",E107 &amp; IF(Table1[[#This Row],[part_points]]&gt;1," points"," point"))</f>
        <v>1 point</v>
      </c>
    </row>
    <row r="108" spans="1:8">
      <c r="A108" t="str">
        <f>IF(LEFT(Table1[[#This Row],[feature code]],1)="I",Table1[[#This Row],[feature code]],Table1[[#This Row],[feature code]]&amp;"."&amp;Table1[[#This Row],[part number]])</f>
        <v>T09ß.1</v>
      </c>
      <c r="B108" t="s">
        <v>377</v>
      </c>
      <c r="C108" s="4">
        <v>1</v>
      </c>
      <c r="D108" t="s">
        <v>289</v>
      </c>
      <c r="E108" s="4">
        <v>1</v>
      </c>
      <c r="F108" s="5">
        <v>0</v>
      </c>
      <c r="G108">
        <v>6</v>
      </c>
      <c r="H108" t="str">
        <f>IF(E108="P","Required",E108 &amp; IF(Table1[[#This Row],[part_points]]&gt;1," points"," point"))</f>
        <v>1 point</v>
      </c>
    </row>
    <row r="109" spans="1:8">
      <c r="A109" t="str">
        <f>IF(LEFT(Table1[[#This Row],[feature code]],1)="I",Table1[[#This Row],[feature code]],Table1[[#This Row],[feature code]]&amp;"."&amp;Table1[[#This Row],[part number]])</f>
        <v>T09ß.2</v>
      </c>
      <c r="B109" t="s">
        <v>377</v>
      </c>
      <c r="C109" s="4">
        <v>2</v>
      </c>
      <c r="D109" t="s">
        <v>293</v>
      </c>
      <c r="E109" s="4">
        <v>1</v>
      </c>
      <c r="F109" s="5">
        <v>0</v>
      </c>
      <c r="G109">
        <v>6</v>
      </c>
      <c r="H109" t="str">
        <f>IF(E109="P","Required",E109 &amp; IF(Table1[[#This Row],[part_points]]&gt;1," points"," point"))</f>
        <v>1 point</v>
      </c>
    </row>
    <row r="110" spans="1:8">
      <c r="A110" t="str">
        <f>IF(LEFT(Table1[[#This Row],[feature code]],1)="I",Table1[[#This Row],[feature code]],Table1[[#This Row],[feature code]]&amp;"."&amp;Table1[[#This Row],[part number]])</f>
        <v>T09ß.3</v>
      </c>
      <c r="B110" t="s">
        <v>377</v>
      </c>
      <c r="C110" s="4">
        <v>3</v>
      </c>
      <c r="D110" t="s">
        <v>246</v>
      </c>
      <c r="E110" s="6">
        <v>1</v>
      </c>
      <c r="F110" s="5">
        <v>0</v>
      </c>
      <c r="G110">
        <v>6</v>
      </c>
      <c r="H110" s="7" t="str">
        <f>IF(E110="P","Required",E110 &amp; IF(Table1[[#This Row],[part_points]]&gt;1," points"," point"))</f>
        <v>1 point</v>
      </c>
    </row>
    <row r="111" spans="1:8">
      <c r="A111" t="str">
        <f>IF(LEFT(Table1[[#This Row],[feature code]],1)="I",Table1[[#This Row],[feature code]],Table1[[#This Row],[feature code]]&amp;"."&amp;Table1[[#This Row],[part number]])</f>
        <v>S01.1</v>
      </c>
      <c r="B111" t="s">
        <v>314</v>
      </c>
      <c r="C111" s="4">
        <v>1</v>
      </c>
      <c r="D111" t="s">
        <v>311</v>
      </c>
      <c r="E111" s="4" t="s">
        <v>359</v>
      </c>
      <c r="F111" s="5">
        <v>0</v>
      </c>
      <c r="G111">
        <v>7</v>
      </c>
      <c r="H111" t="str">
        <f>IF(E111="P","Required",E111 &amp; IF(Table1[[#This Row],[part_points]]&gt;1," points"," point"))</f>
        <v>Required</v>
      </c>
    </row>
    <row r="112" spans="1:8">
      <c r="A112" t="str">
        <f>IF(LEFT(Table1[[#This Row],[feature code]],1)="I",Table1[[#This Row],[feature code]],Table1[[#This Row],[feature code]]&amp;"."&amp;Table1[[#This Row],[part number]])</f>
        <v>S01.2</v>
      </c>
      <c r="B112" t="s">
        <v>314</v>
      </c>
      <c r="C112" s="4">
        <v>2</v>
      </c>
      <c r="D112" t="s">
        <v>315</v>
      </c>
      <c r="E112" s="4" t="s">
        <v>359</v>
      </c>
      <c r="F112" s="5">
        <v>0</v>
      </c>
      <c r="G112">
        <v>7</v>
      </c>
      <c r="H112" t="str">
        <f>IF(E112="P","Required",E112 &amp; IF(Table1[[#This Row],[part_points]]&gt;1," points"," point"))</f>
        <v>Required</v>
      </c>
    </row>
    <row r="113" spans="1:8">
      <c r="A113" t="str">
        <f>IF(LEFT(Table1[[#This Row],[feature code]],1)="I",Table1[[#This Row],[feature code]],Table1[[#This Row],[feature code]]&amp;"."&amp;Table1[[#This Row],[part number]])</f>
        <v>S02.1</v>
      </c>
      <c r="B113" t="s">
        <v>320</v>
      </c>
      <c r="C113" s="4">
        <v>1</v>
      </c>
      <c r="D113" t="s">
        <v>321</v>
      </c>
      <c r="E113" s="4">
        <v>3</v>
      </c>
      <c r="F113" s="5">
        <v>1</v>
      </c>
      <c r="G113">
        <v>7</v>
      </c>
      <c r="H113" t="str">
        <f>IF(E113="P","Required",E113 &amp; IF(Table1[[#This Row],[part_points]]&gt;1," points"," point"))</f>
        <v>3 points</v>
      </c>
    </row>
    <row r="114" spans="1:8">
      <c r="A114" t="str">
        <f>IF(LEFT(Table1[[#This Row],[feature code]],1)="I",Table1[[#This Row],[feature code]],Table1[[#This Row],[feature code]]&amp;"."&amp;Table1[[#This Row],[part number]])</f>
        <v>S03.1</v>
      </c>
      <c r="B114" t="s">
        <v>326</v>
      </c>
      <c r="C114" s="4">
        <v>1</v>
      </c>
      <c r="D114" t="s">
        <v>327</v>
      </c>
      <c r="E114" s="4">
        <v>1</v>
      </c>
      <c r="F114" s="5">
        <v>0</v>
      </c>
      <c r="G114">
        <v>7</v>
      </c>
      <c r="H114" t="str">
        <f>IF(E114="P","Required",E114 &amp; IF(Table1[[#This Row],[part_points]]&gt;1," points"," point"))</f>
        <v>1 point</v>
      </c>
    </row>
    <row r="115" spans="1:8">
      <c r="A115" t="str">
        <f>IF(LEFT(Table1[[#This Row],[feature code]],1)="I",Table1[[#This Row],[feature code]],Table1[[#This Row],[feature code]]&amp;"."&amp;Table1[[#This Row],[part number]])</f>
        <v>S03.2</v>
      </c>
      <c r="B115" t="s">
        <v>326</v>
      </c>
      <c r="C115" s="4">
        <v>2</v>
      </c>
      <c r="D115" t="s">
        <v>332</v>
      </c>
      <c r="E115" s="4">
        <v>2</v>
      </c>
      <c r="F115" s="5">
        <v>0</v>
      </c>
      <c r="G115">
        <v>7</v>
      </c>
      <c r="H115" t="str">
        <f>IF(E115="P","Required",E115 &amp; IF(Table1[[#This Row],[part_points]]&gt;1," points"," point"))</f>
        <v>2 points</v>
      </c>
    </row>
    <row r="116" spans="1:8">
      <c r="A116" t="str">
        <f>IF(LEFT(Table1[[#This Row],[feature code]],1)="I",Table1[[#This Row],[feature code]],Table1[[#This Row],[feature code]]&amp;"."&amp;Table1[[#This Row],[part number]])</f>
        <v>S04.1</v>
      </c>
      <c r="B116" t="s">
        <v>337</v>
      </c>
      <c r="C116" s="4">
        <v>1</v>
      </c>
      <c r="D116" t="s">
        <v>338</v>
      </c>
      <c r="E116" s="4">
        <v>2</v>
      </c>
      <c r="F116" s="5">
        <v>0</v>
      </c>
      <c r="G116">
        <v>7</v>
      </c>
      <c r="H116" t="str">
        <f>IF(E116="P","Required",E116 &amp; IF(Table1[[#This Row],[part_points]]&gt;1," points"," point"))</f>
        <v>2 points</v>
      </c>
    </row>
    <row r="117" spans="1:8">
      <c r="A117" t="str">
        <f>IF(LEFT(Table1[[#This Row],[feature code]],1)="I",Table1[[#This Row],[feature code]],Table1[[#This Row],[feature code]]&amp;"."&amp;Table1[[#This Row],[part number]])</f>
        <v>S05.1</v>
      </c>
      <c r="B117" t="s">
        <v>343</v>
      </c>
      <c r="C117" s="4">
        <v>1</v>
      </c>
      <c r="D117" t="s">
        <v>344</v>
      </c>
      <c r="E117" s="4">
        <v>2</v>
      </c>
      <c r="F117" s="5">
        <v>0</v>
      </c>
      <c r="G117">
        <v>7</v>
      </c>
      <c r="H117" t="str">
        <f>IF(E117="P","Required",E117 &amp; IF(Table1[[#This Row],[part_points]]&gt;1," points"," point"))</f>
        <v>2 points</v>
      </c>
    </row>
    <row r="118" spans="1:8">
      <c r="A118" t="str">
        <f>IF(LEFT(Table1[[#This Row],[feature code]],1)="I",Table1[[#This Row],[feature code]],Table1[[#This Row],[feature code]]&amp;"."&amp;Table1[[#This Row],[part number]])</f>
        <v>S06ß.1</v>
      </c>
      <c r="B118" t="s">
        <v>503</v>
      </c>
      <c r="C118" s="4">
        <v>1</v>
      </c>
      <c r="D118" t="s">
        <v>347</v>
      </c>
      <c r="E118" s="4">
        <v>1</v>
      </c>
      <c r="F118" s="5">
        <v>0</v>
      </c>
      <c r="G118">
        <v>7</v>
      </c>
      <c r="H118" t="str">
        <f>IF(E118="P","Required",E118 &amp; IF(Table1[[#This Row],[part_points]]&gt;1," points"," point"))</f>
        <v>1 point</v>
      </c>
    </row>
    <row r="119" spans="1:8">
      <c r="A119" t="str">
        <f>IF(LEFT(Table1[[#This Row],[feature code]],1)="I",Table1[[#This Row],[feature code]],Table1[[#This Row],[feature code]]&amp;"."&amp;Table1[[#This Row],[part number]])</f>
        <v>S06ß.2</v>
      </c>
      <c r="B119" t="s">
        <v>503</v>
      </c>
      <c r="C119" s="4">
        <v>2</v>
      </c>
      <c r="D119" t="s">
        <v>350</v>
      </c>
      <c r="E119" s="6">
        <v>2</v>
      </c>
      <c r="F119" s="5">
        <v>0</v>
      </c>
      <c r="G119">
        <v>7</v>
      </c>
      <c r="H119" s="7" t="str">
        <f>IF(E119="P","Required",E119 &amp; IF(Table1[[#This Row],[part_points]]&gt;1," points"," point"))</f>
        <v>2 points</v>
      </c>
    </row>
    <row r="120" spans="1:8">
      <c r="A120" t="str">
        <f>IF(LEFT(Table1[[#This Row],[feature code]],1)="I",Table1[[#This Row],[feature code]],Table1[[#This Row],[feature code]]&amp;"."&amp;Table1[[#This Row],[part number]])</f>
        <v>S07ß.1</v>
      </c>
      <c r="B120" t="s">
        <v>352</v>
      </c>
      <c r="C120" s="4">
        <v>1</v>
      </c>
      <c r="D120" t="s">
        <v>353</v>
      </c>
      <c r="E120" s="4">
        <v>1</v>
      </c>
      <c r="F120" s="5">
        <v>0</v>
      </c>
      <c r="G120">
        <v>7</v>
      </c>
      <c r="H120" t="str">
        <f>IF(E120="P","Required",E120 &amp; IF(Table1[[#This Row],[part_points]]&gt;1," points"," point"))</f>
        <v>1 point</v>
      </c>
    </row>
    <row r="121" spans="1:8">
      <c r="A121" t="str">
        <f>IF(LEFT(Table1[[#This Row],[feature code]],1)="I",Table1[[#This Row],[feature code]],Table1[[#This Row],[feature code]]&amp;"."&amp;Table1[[#This Row],[part number]])</f>
        <v>S07ß.2</v>
      </c>
      <c r="B121" t="s">
        <v>352</v>
      </c>
      <c r="C121" s="4">
        <v>2</v>
      </c>
      <c r="D121" t="s">
        <v>354</v>
      </c>
      <c r="E121" s="4">
        <v>2</v>
      </c>
      <c r="F121" s="5">
        <v>0</v>
      </c>
      <c r="G121">
        <v>7</v>
      </c>
      <c r="H121" t="str">
        <f>IF(E121="P","Required",E121 &amp; IF(Table1[[#This Row],[part_points]]&gt;1," points"," point"))</f>
        <v>2 points</v>
      </c>
    </row>
    <row r="122" spans="1:8">
      <c r="A122" t="str">
        <f>IF(LEFT(Table1[[#This Row],[feature code]],1)="I",Table1[[#This Row],[feature code]],Table1[[#This Row],[feature code]]&amp;"."&amp;Table1[[#This Row],[part number]])</f>
        <v>S08ß.1</v>
      </c>
      <c r="B122" t="s">
        <v>355</v>
      </c>
      <c r="C122" s="4">
        <v>1</v>
      </c>
      <c r="D122" t="s">
        <v>356</v>
      </c>
      <c r="E122" s="4">
        <v>1</v>
      </c>
      <c r="F122" s="5">
        <v>0</v>
      </c>
      <c r="G122">
        <v>7</v>
      </c>
      <c r="H122" t="str">
        <f>IF(E122="P","Required",E122 &amp; IF(Table1[[#This Row],[part_points]]&gt;1," points"," point"))</f>
        <v>1 point</v>
      </c>
    </row>
    <row r="123" spans="1:8">
      <c r="A123" t="str">
        <f>IF(LEFT(Table1[[#This Row],[feature code]],1)="I",Table1[[#This Row],[feature code]],Table1[[#This Row],[feature code]]&amp;"."&amp;Table1[[#This Row],[part number]])</f>
        <v>S08ß.2</v>
      </c>
      <c r="B123" t="s">
        <v>355</v>
      </c>
      <c r="C123" s="4">
        <v>2</v>
      </c>
      <c r="D123" t="s">
        <v>357</v>
      </c>
      <c r="E123" s="4">
        <v>1</v>
      </c>
      <c r="F123" s="5">
        <v>0</v>
      </c>
      <c r="G123">
        <v>7</v>
      </c>
      <c r="H123" t="str">
        <f>IF(E123="P","Required",E123 &amp; IF(Table1[[#This Row],[part_points]]&gt;1," points"," point"))</f>
        <v>1 point</v>
      </c>
    </row>
    <row r="124" spans="1:8">
      <c r="A124" t="str">
        <f>IF(LEFT(Table1[[#This Row],[feature code]],1)="I",Table1[[#This Row],[feature code]],Table1[[#This Row],[feature code]]&amp;"."&amp;Table1[[#This Row],[part number]])</f>
        <v>X01.1</v>
      </c>
      <c r="B124" t="s">
        <v>378</v>
      </c>
      <c r="C124" s="4">
        <v>1</v>
      </c>
      <c r="D124" t="s">
        <v>379</v>
      </c>
      <c r="E124" s="4" t="s">
        <v>359</v>
      </c>
      <c r="F124" s="5">
        <v>0</v>
      </c>
      <c r="G124">
        <v>8</v>
      </c>
      <c r="H124" t="str">
        <f>IF(E124="P","Required",E124 &amp; IF(Table1[[#This Row],[part_points]]&gt;1," points"," point"))</f>
        <v>Required</v>
      </c>
    </row>
    <row r="125" spans="1:8">
      <c r="A125" t="str">
        <f>IF(LEFT(Table1[[#This Row],[feature code]],1)="I",Table1[[#This Row],[feature code]],Table1[[#This Row],[feature code]]&amp;"."&amp;Table1[[#This Row],[part number]])</f>
        <v>X01.2</v>
      </c>
      <c r="B125" t="s">
        <v>378</v>
      </c>
      <c r="C125" s="4">
        <v>2</v>
      </c>
      <c r="D125" t="s">
        <v>380</v>
      </c>
      <c r="E125" s="4" t="s">
        <v>359</v>
      </c>
      <c r="F125" s="5">
        <v>0</v>
      </c>
      <c r="G125">
        <v>8</v>
      </c>
      <c r="H125" t="str">
        <f>IF(E125="P","Required",E125 &amp; IF(Table1[[#This Row],[part_points]]&gt;1," points"," point"))</f>
        <v>Required</v>
      </c>
    </row>
    <row r="126" spans="1:8">
      <c r="A126" t="str">
        <f>IF(LEFT(Table1[[#This Row],[feature code]],1)="I",Table1[[#This Row],[feature code]],Table1[[#This Row],[feature code]]&amp;"."&amp;Table1[[#This Row],[part number]])</f>
        <v>X01.3</v>
      </c>
      <c r="B126" t="s">
        <v>378</v>
      </c>
      <c r="C126" s="4">
        <v>3</v>
      </c>
      <c r="D126" t="s">
        <v>381</v>
      </c>
      <c r="E126" s="4" t="s">
        <v>359</v>
      </c>
      <c r="F126" s="5">
        <v>0</v>
      </c>
      <c r="G126">
        <v>8</v>
      </c>
      <c r="H126" t="str">
        <f>IF(E126="P","Required",E126 &amp; IF(Table1[[#This Row],[part_points]]&gt;1," points"," point"))</f>
        <v>Required</v>
      </c>
    </row>
    <row r="127" spans="1:8">
      <c r="A127" t="str">
        <f>IF(LEFT(Table1[[#This Row],[feature code]],1)="I",Table1[[#This Row],[feature code]],Table1[[#This Row],[feature code]]&amp;"."&amp;Table1[[#This Row],[part number]])</f>
        <v>X02.1</v>
      </c>
      <c r="B127" t="s">
        <v>382</v>
      </c>
      <c r="C127" s="4">
        <v>1</v>
      </c>
      <c r="D127" t="s">
        <v>383</v>
      </c>
      <c r="E127" s="4" t="s">
        <v>359</v>
      </c>
      <c r="F127" s="5">
        <v>0</v>
      </c>
      <c r="G127">
        <v>8</v>
      </c>
      <c r="H127" t="str">
        <f>IF(E127="P","Required",E127 &amp; IF(Table1[[#This Row],[part_points]]&gt;1," points"," point"))</f>
        <v>Required</v>
      </c>
    </row>
    <row r="128" spans="1:8">
      <c r="A128" t="str">
        <f>IF(LEFT(Table1[[#This Row],[feature code]],1)="I",Table1[[#This Row],[feature code]],Table1[[#This Row],[feature code]]&amp;"."&amp;Table1[[#This Row],[part number]])</f>
        <v>X02.2</v>
      </c>
      <c r="B128" t="s">
        <v>382</v>
      </c>
      <c r="C128" s="4">
        <v>2</v>
      </c>
      <c r="D128" t="s">
        <v>384</v>
      </c>
      <c r="E128" s="4" t="s">
        <v>359</v>
      </c>
      <c r="F128" s="5">
        <v>0</v>
      </c>
      <c r="G128">
        <v>8</v>
      </c>
      <c r="H128" t="str">
        <f>IF(E128="P","Required",E128 &amp; IF(Table1[[#This Row],[part_points]]&gt;1," points"," point"))</f>
        <v>Required</v>
      </c>
    </row>
    <row r="129" spans="1:8">
      <c r="A129" t="str">
        <f>IF(LEFT(Table1[[#This Row],[feature code]],1)="I",Table1[[#This Row],[feature code]],Table1[[#This Row],[feature code]]&amp;"."&amp;Table1[[#This Row],[part number]])</f>
        <v>X02.3</v>
      </c>
      <c r="B129" t="s">
        <v>382</v>
      </c>
      <c r="C129" s="4">
        <v>3</v>
      </c>
      <c r="D129" t="s">
        <v>495</v>
      </c>
      <c r="E129" s="4" t="s">
        <v>359</v>
      </c>
      <c r="F129" s="5">
        <v>0</v>
      </c>
      <c r="G129">
        <v>8</v>
      </c>
      <c r="H129" t="str">
        <f>IF(E129="P","Required",E129 &amp; IF(Table1[[#This Row],[part_points]]&gt;1," points"," point"))</f>
        <v>Required</v>
      </c>
    </row>
    <row r="130" spans="1:8">
      <c r="A130" t="str">
        <f>IF(LEFT(Table1[[#This Row],[feature code]],1)="I",Table1[[#This Row],[feature code]],Table1[[#This Row],[feature code]]&amp;"."&amp;Table1[[#This Row],[part number]])</f>
        <v>X03.1</v>
      </c>
      <c r="B130" t="s">
        <v>385</v>
      </c>
      <c r="C130" s="4">
        <v>1</v>
      </c>
      <c r="D130" t="s">
        <v>386</v>
      </c>
      <c r="E130" s="4" t="s">
        <v>359</v>
      </c>
      <c r="F130" s="5">
        <v>0</v>
      </c>
      <c r="G130">
        <v>8</v>
      </c>
      <c r="H130" t="str">
        <f>IF(E130="P","Required",E130 &amp; IF(Table1[[#This Row],[part_points]]&gt;1," points"," point"))</f>
        <v>Required</v>
      </c>
    </row>
    <row r="131" spans="1:8">
      <c r="A131" t="str">
        <f>IF(LEFT(Table1[[#This Row],[feature code]],1)="I",Table1[[#This Row],[feature code]],Table1[[#This Row],[feature code]]&amp;"."&amp;Table1[[#This Row],[part number]])</f>
        <v>X03.2</v>
      </c>
      <c r="B131" t="s">
        <v>385</v>
      </c>
      <c r="C131" s="4">
        <v>2</v>
      </c>
      <c r="D131" t="s">
        <v>387</v>
      </c>
      <c r="E131" s="4" t="s">
        <v>359</v>
      </c>
      <c r="F131" s="5">
        <v>0</v>
      </c>
      <c r="G131">
        <v>8</v>
      </c>
      <c r="H131" t="str">
        <f>IF(E131="P","Required",E131 &amp; IF(Table1[[#This Row],[part_points]]&gt;1," points"," point"))</f>
        <v>Required</v>
      </c>
    </row>
    <row r="132" spans="1:8">
      <c r="A132" t="str">
        <f>IF(LEFT(Table1[[#This Row],[feature code]],1)="I",Table1[[#This Row],[feature code]],Table1[[#This Row],[feature code]]&amp;"."&amp;Table1[[#This Row],[part number]])</f>
        <v>X04.1</v>
      </c>
      <c r="B132" t="s">
        <v>388</v>
      </c>
      <c r="C132" s="4">
        <v>1</v>
      </c>
      <c r="D132" t="s">
        <v>389</v>
      </c>
      <c r="E132" s="4">
        <v>1</v>
      </c>
      <c r="F132" s="5">
        <v>0</v>
      </c>
      <c r="G132">
        <v>8</v>
      </c>
      <c r="H132" t="str">
        <f>IF(E132="P","Required",E132 &amp; IF(Table1[[#This Row],[part_points]]&gt;1," points"," point"))</f>
        <v>1 point</v>
      </c>
    </row>
    <row r="133" spans="1:8">
      <c r="A133" t="str">
        <f>IF(LEFT(Table1[[#This Row],[feature code]],1)="I",Table1[[#This Row],[feature code]],Table1[[#This Row],[feature code]]&amp;"."&amp;Table1[[#This Row],[part number]])</f>
        <v>X05.1</v>
      </c>
      <c r="B133" t="s">
        <v>390</v>
      </c>
      <c r="C133" s="4">
        <v>1</v>
      </c>
      <c r="D133" t="s">
        <v>391</v>
      </c>
      <c r="E133" s="4">
        <v>1</v>
      </c>
      <c r="F133" s="5">
        <v>0</v>
      </c>
      <c r="G133">
        <v>8</v>
      </c>
      <c r="H133" t="str">
        <f>IF(E133="P","Required",E133 &amp; IF(Table1[[#This Row],[part_points]]&gt;1," points"," point"))</f>
        <v>1 point</v>
      </c>
    </row>
    <row r="134" spans="1:8">
      <c r="A134" t="str">
        <f>IF(LEFT(Table1[[#This Row],[feature code]],1)="I",Table1[[#This Row],[feature code]],Table1[[#This Row],[feature code]]&amp;"."&amp;Table1[[#This Row],[part number]])</f>
        <v>X05.2</v>
      </c>
      <c r="B134" t="s">
        <v>390</v>
      </c>
      <c r="C134" s="4">
        <v>2</v>
      </c>
      <c r="D134" t="s">
        <v>392</v>
      </c>
      <c r="E134" s="4">
        <v>1</v>
      </c>
      <c r="F134" s="5">
        <v>0</v>
      </c>
      <c r="G134">
        <v>8</v>
      </c>
      <c r="H134" t="str">
        <f>IF(E134="P","Required",E134 &amp; IF(Table1[[#This Row],[part_points]]&gt;1," points"," point"))</f>
        <v>1 point</v>
      </c>
    </row>
    <row r="135" spans="1:8">
      <c r="A135" t="str">
        <f>IF(LEFT(Table1[[#This Row],[feature code]],1)="I",Table1[[#This Row],[feature code]],Table1[[#This Row],[feature code]]&amp;"."&amp;Table1[[#This Row],[part number]])</f>
        <v>X06.1</v>
      </c>
      <c r="B135" t="s">
        <v>393</v>
      </c>
      <c r="C135" s="4">
        <v>1</v>
      </c>
      <c r="D135" t="s">
        <v>394</v>
      </c>
      <c r="E135" s="4">
        <v>2</v>
      </c>
      <c r="F135" s="5">
        <v>0</v>
      </c>
      <c r="G135">
        <v>8</v>
      </c>
      <c r="H135" t="str">
        <f>IF(E135="P","Required",E135 &amp; IF(Table1[[#This Row],[part_points]]&gt;1," points"," point"))</f>
        <v>2 points</v>
      </c>
    </row>
    <row r="136" spans="1:8">
      <c r="A136" t="str">
        <f>IF(LEFT(Table1[[#This Row],[feature code]],1)="I",Table1[[#This Row],[feature code]],Table1[[#This Row],[feature code]]&amp;"."&amp;Table1[[#This Row],[part number]])</f>
        <v>X06.2</v>
      </c>
      <c r="B136" t="s">
        <v>393</v>
      </c>
      <c r="C136" s="4">
        <v>2</v>
      </c>
      <c r="D136" t="s">
        <v>395</v>
      </c>
      <c r="E136" s="4">
        <v>2</v>
      </c>
      <c r="F136" s="5">
        <v>1</v>
      </c>
      <c r="G136">
        <v>8</v>
      </c>
      <c r="H136" t="str">
        <f>IF(E136="P","Required",E136 &amp; IF(Table1[[#This Row],[part_points]]&gt;1," points"," point"))</f>
        <v>2 points</v>
      </c>
    </row>
    <row r="137" spans="1:8">
      <c r="A137" t="str">
        <f>IF(LEFT(Table1[[#This Row],[feature code]],1)="I",Table1[[#This Row],[feature code]],Table1[[#This Row],[feature code]]&amp;"."&amp;Table1[[#This Row],[part number]])</f>
        <v>X07.1</v>
      </c>
      <c r="B137" t="s">
        <v>396</v>
      </c>
      <c r="C137" s="4">
        <v>1</v>
      </c>
      <c r="D137" t="s">
        <v>397</v>
      </c>
      <c r="E137" s="4">
        <v>1</v>
      </c>
      <c r="F137" s="5">
        <v>0</v>
      </c>
      <c r="G137">
        <v>8</v>
      </c>
      <c r="H137" t="str">
        <f>IF(E137="P","Required",E137 &amp; IF(Table1[[#This Row],[part_points]]&gt;1," points"," point"))</f>
        <v>1 point</v>
      </c>
    </row>
    <row r="138" spans="1:8">
      <c r="A138" t="str">
        <f>IF(LEFT(Table1[[#This Row],[feature code]],1)="I",Table1[[#This Row],[feature code]],Table1[[#This Row],[feature code]]&amp;"."&amp;Table1[[#This Row],[part number]])</f>
        <v>X07.2</v>
      </c>
      <c r="B138" t="s">
        <v>396</v>
      </c>
      <c r="C138" s="4">
        <v>2</v>
      </c>
      <c r="D138" t="s">
        <v>398</v>
      </c>
      <c r="E138" s="4">
        <v>1</v>
      </c>
      <c r="F138" s="5">
        <v>0</v>
      </c>
      <c r="G138">
        <v>8</v>
      </c>
      <c r="H138" t="str">
        <f>IF(E138="P","Required",E138 &amp; IF(Table1[[#This Row],[part_points]]&gt;1," points"," point"))</f>
        <v>1 point</v>
      </c>
    </row>
    <row r="139" spans="1:8">
      <c r="A139" t="str">
        <f>IF(LEFT(Table1[[#This Row],[feature code]],1)="I",Table1[[#This Row],[feature code]],Table1[[#This Row],[feature code]]&amp;"."&amp;Table1[[#This Row],[part number]])</f>
        <v>X07.3</v>
      </c>
      <c r="B139" t="s">
        <v>396</v>
      </c>
      <c r="C139" s="4">
        <v>3</v>
      </c>
      <c r="D139" t="s">
        <v>399</v>
      </c>
      <c r="E139" s="4">
        <v>1</v>
      </c>
      <c r="F139" s="5">
        <v>0</v>
      </c>
      <c r="G139">
        <v>8</v>
      </c>
      <c r="H139" t="str">
        <f>IF(E139="P","Required",E139 &amp; IF(Table1[[#This Row],[part_points]]&gt;1," points"," point"))</f>
        <v>1 point</v>
      </c>
    </row>
    <row r="140" spans="1:8">
      <c r="A140" t="str">
        <f>IF(LEFT(Table1[[#This Row],[feature code]],1)="I",Table1[[#This Row],[feature code]],Table1[[#This Row],[feature code]]&amp;"."&amp;Table1[[#This Row],[part number]])</f>
        <v>X08.1</v>
      </c>
      <c r="B140" t="s">
        <v>400</v>
      </c>
      <c r="C140" s="4">
        <v>1</v>
      </c>
      <c r="D140" t="s">
        <v>401</v>
      </c>
      <c r="E140" s="4">
        <v>1</v>
      </c>
      <c r="F140" s="5">
        <v>0</v>
      </c>
      <c r="G140">
        <v>8</v>
      </c>
      <c r="H140" t="str">
        <f>IF(E140="P","Required",E140 &amp; IF(Table1[[#This Row],[part_points]]&gt;1," points"," point"))</f>
        <v>1 point</v>
      </c>
    </row>
    <row r="141" spans="1:8">
      <c r="A141" t="str">
        <f>IF(LEFT(Table1[[#This Row],[feature code]],1)="I",Table1[[#This Row],[feature code]],Table1[[#This Row],[feature code]]&amp;"."&amp;Table1[[#This Row],[part number]])</f>
        <v>X08.2</v>
      </c>
      <c r="B141" t="s">
        <v>400</v>
      </c>
      <c r="C141" s="4">
        <v>2</v>
      </c>
      <c r="D141" t="s">
        <v>402</v>
      </c>
      <c r="E141" s="4">
        <v>1</v>
      </c>
      <c r="F141" s="5">
        <v>0</v>
      </c>
      <c r="G141">
        <v>8</v>
      </c>
      <c r="H141" t="str">
        <f>IF(E141="P","Required",E141 &amp; IF(Table1[[#This Row],[part_points]]&gt;1," points"," point"))</f>
        <v>1 point</v>
      </c>
    </row>
    <row r="142" spans="1:8">
      <c r="A142" t="str">
        <f>IF(LEFT(Table1[[#This Row],[feature code]],1)="I",Table1[[#This Row],[feature code]],Table1[[#This Row],[feature code]]&amp;"."&amp;Table1[[#This Row],[part number]])</f>
        <v>X09.1</v>
      </c>
      <c r="B142" t="s">
        <v>403</v>
      </c>
      <c r="C142" s="4">
        <v>1</v>
      </c>
      <c r="D142" t="s">
        <v>496</v>
      </c>
      <c r="E142" s="4">
        <v>1</v>
      </c>
      <c r="F142" s="5">
        <v>0</v>
      </c>
      <c r="G142">
        <v>8</v>
      </c>
      <c r="H142" t="str">
        <f>IF(E142="P","Required",E142 &amp; IF(Table1[[#This Row],[part_points]]&gt;1," points"," point"))</f>
        <v>1 point</v>
      </c>
    </row>
    <row r="143" spans="1:8">
      <c r="A143" t="str">
        <f>IF(LEFT(Table1[[#This Row],[feature code]],1)="I",Table1[[#This Row],[feature code]],Table1[[#This Row],[feature code]]&amp;"."&amp;Table1[[#This Row],[part number]])</f>
        <v>X10.1</v>
      </c>
      <c r="B143" t="s">
        <v>404</v>
      </c>
      <c r="C143" s="4">
        <v>1</v>
      </c>
      <c r="D143" t="s">
        <v>405</v>
      </c>
      <c r="E143" s="4">
        <v>1</v>
      </c>
      <c r="F143" s="5">
        <v>0</v>
      </c>
      <c r="G143">
        <v>8</v>
      </c>
      <c r="H143" t="str">
        <f>IF(E143="P","Required",E143 &amp; IF(Table1[[#This Row],[part_points]]&gt;1," points"," point"))</f>
        <v>1 point</v>
      </c>
    </row>
    <row r="144" spans="1:8">
      <c r="A144" t="str">
        <f>IF(LEFT(Table1[[#This Row],[feature code]],1)="I",Table1[[#This Row],[feature code]],Table1[[#This Row],[feature code]]&amp;"."&amp;Table1[[#This Row],[part number]])</f>
        <v>X11.1</v>
      </c>
      <c r="B144" t="s">
        <v>406</v>
      </c>
      <c r="C144" s="4">
        <v>1</v>
      </c>
      <c r="D144" t="s">
        <v>407</v>
      </c>
      <c r="E144" s="4">
        <v>1</v>
      </c>
      <c r="F144" s="5">
        <v>0</v>
      </c>
      <c r="G144">
        <v>8</v>
      </c>
      <c r="H144" t="str">
        <f>IF(E144="P","Required",E144 &amp; IF(Table1[[#This Row],[part_points]]&gt;1," points"," point"))</f>
        <v>1 point</v>
      </c>
    </row>
    <row r="145" spans="1:8">
      <c r="A145" t="str">
        <f>IF(LEFT(Table1[[#This Row],[feature code]],1)="I",Table1[[#This Row],[feature code]],Table1[[#This Row],[feature code]]&amp;"."&amp;Table1[[#This Row],[part number]])</f>
        <v>X11.2</v>
      </c>
      <c r="B145" t="s">
        <v>406</v>
      </c>
      <c r="C145" s="4">
        <v>2</v>
      </c>
      <c r="D145" t="s">
        <v>408</v>
      </c>
      <c r="E145" s="4">
        <v>1</v>
      </c>
      <c r="F145" s="5">
        <v>0</v>
      </c>
      <c r="G145">
        <v>8</v>
      </c>
      <c r="H145" t="str">
        <f>IF(E145="P","Required",E145 &amp; IF(Table1[[#This Row],[part_points]]&gt;1," points"," point"))</f>
        <v>1 point</v>
      </c>
    </row>
    <row r="146" spans="1:8">
      <c r="A146" t="str">
        <f>IF(LEFT(Table1[[#This Row],[feature code]],1)="I",Table1[[#This Row],[feature code]],Table1[[#This Row],[feature code]]&amp;"."&amp;Table1[[#This Row],[part number]])</f>
        <v>X12ß.1</v>
      </c>
      <c r="B146" t="s">
        <v>409</v>
      </c>
      <c r="C146" s="4">
        <v>1</v>
      </c>
      <c r="D146" t="s">
        <v>504</v>
      </c>
      <c r="E146" s="6">
        <v>1</v>
      </c>
      <c r="F146" s="5">
        <v>0</v>
      </c>
      <c r="G146">
        <v>8</v>
      </c>
      <c r="H146" t="str">
        <f>IF(E146="P","Required",E146 &amp; IF(Table1[[#This Row],[part_points]]&gt;1," points"," point"))</f>
        <v>1 point</v>
      </c>
    </row>
    <row r="147" spans="1:8">
      <c r="A147" t="str">
        <f>IF(LEFT(Table1[[#This Row],[feature code]],1)="I",Table1[[#This Row],[feature code]],Table1[[#This Row],[feature code]]&amp;"."&amp;Table1[[#This Row],[part number]])</f>
        <v>X12ß.2</v>
      </c>
      <c r="B147" t="s">
        <v>409</v>
      </c>
      <c r="C147" s="4">
        <v>2</v>
      </c>
      <c r="D147" t="s">
        <v>505</v>
      </c>
      <c r="E147" s="6">
        <v>1</v>
      </c>
      <c r="F147" s="5">
        <v>0</v>
      </c>
      <c r="G147">
        <v>8</v>
      </c>
      <c r="H147" t="str">
        <f>IF(E147="P","Required",E147 &amp; IF(Table1[[#This Row],[part_points]]&gt;1," points"," point"))</f>
        <v>1 point</v>
      </c>
    </row>
    <row r="148" spans="1:8">
      <c r="A148" t="str">
        <f>IF(LEFT(Table1[[#This Row],[feature code]],1)="I",Table1[[#This Row],[feature code]],Table1[[#This Row],[feature code]]&amp;"."&amp;Table1[[#This Row],[part number]])</f>
        <v>M01.1</v>
      </c>
      <c r="B148" t="s">
        <v>410</v>
      </c>
      <c r="C148" s="4">
        <v>1</v>
      </c>
      <c r="D148" t="s">
        <v>14</v>
      </c>
      <c r="E148" s="4" t="s">
        <v>359</v>
      </c>
      <c r="F148" s="5">
        <v>0</v>
      </c>
      <c r="G148">
        <v>9</v>
      </c>
      <c r="H148" t="str">
        <f>IF(E148="P","Required",E148 &amp; IF(Table1[[#This Row],[part_points]]&gt;1," points"," point"))</f>
        <v>Required</v>
      </c>
    </row>
    <row r="149" spans="1:8">
      <c r="A149" t="str">
        <f>IF(LEFT(Table1[[#This Row],[feature code]],1)="I",Table1[[#This Row],[feature code]],Table1[[#This Row],[feature code]]&amp;"."&amp;Table1[[#This Row],[part number]])</f>
        <v>M02.1</v>
      </c>
      <c r="B149" t="s">
        <v>411</v>
      </c>
      <c r="C149" s="4">
        <v>1</v>
      </c>
      <c r="D149" t="s">
        <v>20</v>
      </c>
      <c r="E149" s="4" t="s">
        <v>359</v>
      </c>
      <c r="F149" s="5">
        <v>0</v>
      </c>
      <c r="G149">
        <v>9</v>
      </c>
      <c r="H149" t="str">
        <f>IF(E149="P","Required",E149 &amp; IF(Table1[[#This Row],[part_points]]&gt;1," points"," point"))</f>
        <v>Required</v>
      </c>
    </row>
    <row r="150" spans="1:8">
      <c r="A150" t="str">
        <f>IF(LEFT(Table1[[#This Row],[feature code]],1)="I",Table1[[#This Row],[feature code]],Table1[[#This Row],[feature code]]&amp;"."&amp;Table1[[#This Row],[part number]])</f>
        <v>M02.2</v>
      </c>
      <c r="B150" t="s">
        <v>411</v>
      </c>
      <c r="C150" s="4">
        <v>2</v>
      </c>
      <c r="D150" t="s">
        <v>27</v>
      </c>
      <c r="E150" s="4" t="s">
        <v>359</v>
      </c>
      <c r="F150" s="5">
        <v>0</v>
      </c>
      <c r="G150">
        <v>9</v>
      </c>
      <c r="H150" t="str">
        <f>IF(E150="P","Required",E150 &amp; IF(Table1[[#This Row],[part_points]]&gt;1," points"," point"))</f>
        <v>Required</v>
      </c>
    </row>
    <row r="151" spans="1:8">
      <c r="A151" t="str">
        <f>IF(LEFT(Table1[[#This Row],[feature code]],1)="I",Table1[[#This Row],[feature code]],Table1[[#This Row],[feature code]]&amp;"."&amp;Table1[[#This Row],[part number]])</f>
        <v>M03.1</v>
      </c>
      <c r="B151" t="s">
        <v>412</v>
      </c>
      <c r="C151" s="4">
        <v>1</v>
      </c>
      <c r="D151" t="s">
        <v>35</v>
      </c>
      <c r="E151" s="6">
        <v>1</v>
      </c>
      <c r="F151" s="5">
        <v>0</v>
      </c>
      <c r="G151">
        <v>9</v>
      </c>
      <c r="H151" t="str">
        <f>IF(E151="P","Required",E151 &amp; IF(Table1[[#This Row],[part_points]]&gt;1," points"," point"))</f>
        <v>1 point</v>
      </c>
    </row>
    <row r="152" spans="1:8">
      <c r="A152" t="str">
        <f>IF(LEFT(Table1[[#This Row],[feature code]],1)="I",Table1[[#This Row],[feature code]],Table1[[#This Row],[feature code]]&amp;"."&amp;Table1[[#This Row],[part number]])</f>
        <v>M03.2</v>
      </c>
      <c r="B152" t="s">
        <v>412</v>
      </c>
      <c r="C152" s="4">
        <v>2</v>
      </c>
      <c r="D152" t="s">
        <v>41</v>
      </c>
      <c r="E152" s="6">
        <v>1</v>
      </c>
      <c r="F152" s="5">
        <v>0</v>
      </c>
      <c r="G152">
        <v>9</v>
      </c>
      <c r="H152" t="str">
        <f>IF(E152="P","Required",E152 &amp; IF(Table1[[#This Row],[part_points]]&gt;1," points"," point"))</f>
        <v>1 point</v>
      </c>
    </row>
    <row r="153" spans="1:8">
      <c r="A153" t="str">
        <f>IF(LEFT(Table1[[#This Row],[feature code]],1)="I",Table1[[#This Row],[feature code]],Table1[[#This Row],[feature code]]&amp;"."&amp;Table1[[#This Row],[part number]])</f>
        <v>M03.3</v>
      </c>
      <c r="B153" t="s">
        <v>412</v>
      </c>
      <c r="C153" s="4">
        <v>3</v>
      </c>
      <c r="D153" t="s">
        <v>47</v>
      </c>
      <c r="E153" s="6">
        <v>1</v>
      </c>
      <c r="F153" s="5">
        <v>0</v>
      </c>
      <c r="G153">
        <v>9</v>
      </c>
      <c r="H153" t="str">
        <f>IF(E153="P","Required",E153 &amp; IF(Table1[[#This Row],[part_points]]&gt;1," points"," point"))</f>
        <v>1 point</v>
      </c>
    </row>
    <row r="154" spans="1:8">
      <c r="A154" t="str">
        <f>IF(LEFT(Table1[[#This Row],[feature code]],1)="I",Table1[[#This Row],[feature code]],Table1[[#This Row],[feature code]]&amp;"."&amp;Table1[[#This Row],[part number]])</f>
        <v>M03.4</v>
      </c>
      <c r="B154" t="s">
        <v>412</v>
      </c>
      <c r="C154" s="4">
        <v>4</v>
      </c>
      <c r="D154" t="s">
        <v>497</v>
      </c>
      <c r="E154" s="6">
        <v>1</v>
      </c>
      <c r="F154" s="5">
        <v>0</v>
      </c>
      <c r="G154">
        <v>9</v>
      </c>
      <c r="H154" t="str">
        <f>IF(E154="P","Required",E154 &amp; IF(Table1[[#This Row],[part_points]]&gt;1," points"," point"))</f>
        <v>1 point</v>
      </c>
    </row>
    <row r="155" spans="1:8">
      <c r="A155" t="str">
        <f>IF(LEFT(Table1[[#This Row],[feature code]],1)="I",Table1[[#This Row],[feature code]],Table1[[#This Row],[feature code]]&amp;"."&amp;Table1[[#This Row],[part number]])</f>
        <v>M04.1</v>
      </c>
      <c r="B155" t="s">
        <v>413</v>
      </c>
      <c r="C155" s="4">
        <v>1</v>
      </c>
      <c r="D155" t="s">
        <v>59</v>
      </c>
      <c r="E155" s="6">
        <v>1</v>
      </c>
      <c r="F155" s="5">
        <v>0</v>
      </c>
      <c r="G155">
        <v>9</v>
      </c>
      <c r="H155" t="str">
        <f>IF(E155="P","Required",E155 &amp; IF(Table1[[#This Row],[part_points]]&gt;1," points"," point"))</f>
        <v>1 point</v>
      </c>
    </row>
    <row r="156" spans="1:8">
      <c r="A156" t="str">
        <f>IF(LEFT(Table1[[#This Row],[feature code]],1)="I",Table1[[#This Row],[feature code]],Table1[[#This Row],[feature code]]&amp;"."&amp;Table1[[#This Row],[part number]])</f>
        <v>M04.2</v>
      </c>
      <c r="B156" t="s">
        <v>413</v>
      </c>
      <c r="C156" s="4">
        <v>2</v>
      </c>
      <c r="D156" t="s">
        <v>65</v>
      </c>
      <c r="E156" s="6">
        <v>1</v>
      </c>
      <c r="F156" s="5">
        <v>0</v>
      </c>
      <c r="G156">
        <v>9</v>
      </c>
      <c r="H156" t="str">
        <f>IF(E156="P","Required",E156 &amp; IF(Table1[[#This Row],[part_points]]&gt;1," points"," point"))</f>
        <v>1 point</v>
      </c>
    </row>
    <row r="157" spans="1:8">
      <c r="A157" t="str">
        <f>IF(LEFT(Table1[[#This Row],[feature code]],1)="I",Table1[[#This Row],[feature code]],Table1[[#This Row],[feature code]]&amp;"."&amp;Table1[[#This Row],[part number]])</f>
        <v>M05.1</v>
      </c>
      <c r="B157" t="s">
        <v>414</v>
      </c>
      <c r="C157" s="4">
        <v>1</v>
      </c>
      <c r="D157" t="s">
        <v>71</v>
      </c>
      <c r="E157" s="6">
        <v>2</v>
      </c>
      <c r="F157" s="5">
        <v>0</v>
      </c>
      <c r="G157">
        <v>9</v>
      </c>
      <c r="H157" t="str">
        <f>IF(E157="P","Required",E157 &amp; IF(Table1[[#This Row],[part_points]]&gt;1," points"," point"))</f>
        <v>2 points</v>
      </c>
    </row>
    <row r="158" spans="1:8">
      <c r="A158" t="str">
        <f>IF(LEFT(Table1[[#This Row],[feature code]],1)="I",Table1[[#This Row],[feature code]],Table1[[#This Row],[feature code]]&amp;"."&amp;Table1[[#This Row],[part number]])</f>
        <v>M06.1</v>
      </c>
      <c r="B158" t="s">
        <v>415</v>
      </c>
      <c r="C158" s="4">
        <v>1</v>
      </c>
      <c r="D158" t="s">
        <v>77</v>
      </c>
      <c r="E158" s="6">
        <v>1</v>
      </c>
      <c r="F158" s="5">
        <v>0</v>
      </c>
      <c r="G158">
        <v>9</v>
      </c>
      <c r="H158" t="str">
        <f>IF(E158="P","Required",E158 &amp; IF(Table1[[#This Row],[part_points]]&gt;1," points"," point"))</f>
        <v>1 point</v>
      </c>
    </row>
    <row r="159" spans="1:8">
      <c r="A159" t="str">
        <f>IF(LEFT(Table1[[#This Row],[feature code]],1)="I",Table1[[#This Row],[feature code]],Table1[[#This Row],[feature code]]&amp;"."&amp;Table1[[#This Row],[part number]])</f>
        <v>M06.2</v>
      </c>
      <c r="B159" t="s">
        <v>415</v>
      </c>
      <c r="C159" s="4">
        <v>2</v>
      </c>
      <c r="D159" t="s">
        <v>83</v>
      </c>
      <c r="E159" s="6">
        <v>1</v>
      </c>
      <c r="F159" s="5">
        <v>0</v>
      </c>
      <c r="G159">
        <v>9</v>
      </c>
      <c r="H159" t="str">
        <f>IF(E159="P","Required",E159 &amp; IF(Table1[[#This Row],[part_points]]&gt;1," points"," point"))</f>
        <v>1 point</v>
      </c>
    </row>
    <row r="160" spans="1:8">
      <c r="A160" t="str">
        <f>IF(LEFT(Table1[[#This Row],[feature code]],1)="I",Table1[[#This Row],[feature code]],Table1[[#This Row],[feature code]]&amp;"."&amp;Table1[[#This Row],[part number]])</f>
        <v>M07.1</v>
      </c>
      <c r="B160" t="s">
        <v>416</v>
      </c>
      <c r="C160" s="4">
        <v>1</v>
      </c>
      <c r="D160" t="s">
        <v>87</v>
      </c>
      <c r="E160" s="6">
        <v>1</v>
      </c>
      <c r="F160" s="5">
        <v>0</v>
      </c>
      <c r="G160">
        <v>9</v>
      </c>
      <c r="H160" t="str">
        <f>IF(E160="P","Required",E160 &amp; IF(Table1[[#This Row],[part_points]]&gt;1," points"," point"))</f>
        <v>1 point</v>
      </c>
    </row>
    <row r="161" spans="1:8">
      <c r="A161" t="str">
        <f>IF(LEFT(Table1[[#This Row],[feature code]],1)="I",Table1[[#This Row],[feature code]],Table1[[#This Row],[feature code]]&amp;"."&amp;Table1[[#This Row],[part number]])</f>
        <v>M08.1</v>
      </c>
      <c r="B161" t="s">
        <v>417</v>
      </c>
      <c r="C161" s="4">
        <v>1</v>
      </c>
      <c r="D161" t="s">
        <v>92</v>
      </c>
      <c r="E161" s="6">
        <v>1</v>
      </c>
      <c r="F161" s="5">
        <v>0</v>
      </c>
      <c r="G161">
        <v>9</v>
      </c>
      <c r="H161" t="str">
        <f>IF(E161="P","Required",E161 &amp; IF(Table1[[#This Row],[part_points]]&gt;1," points"," point"))</f>
        <v>1 point</v>
      </c>
    </row>
    <row r="162" spans="1:8">
      <c r="A162" t="str">
        <f>IF(LEFT(Table1[[#This Row],[feature code]],1)="I",Table1[[#This Row],[feature code]],Table1[[#This Row],[feature code]]&amp;"."&amp;Table1[[#This Row],[part number]])</f>
        <v>M09.1</v>
      </c>
      <c r="B162" t="s">
        <v>418</v>
      </c>
      <c r="C162" s="4">
        <v>1</v>
      </c>
      <c r="D162" t="s">
        <v>96</v>
      </c>
      <c r="E162" s="6">
        <v>1</v>
      </c>
      <c r="F162" s="5">
        <v>0</v>
      </c>
      <c r="G162">
        <v>9</v>
      </c>
      <c r="H162" t="str">
        <f>IF(E162="P","Required",E162 &amp; IF(Table1[[#This Row],[part_points]]&gt;1," points"," point"))</f>
        <v>1 point</v>
      </c>
    </row>
    <row r="163" spans="1:8">
      <c r="A163" t="str">
        <f>IF(LEFT(Table1[[#This Row],[feature code]],1)="I",Table1[[#This Row],[feature code]],Table1[[#This Row],[feature code]]&amp;"."&amp;Table1[[#This Row],[part number]])</f>
        <v>M09.2</v>
      </c>
      <c r="B163" t="s">
        <v>418</v>
      </c>
      <c r="C163" s="4">
        <v>2</v>
      </c>
      <c r="D163" t="s">
        <v>101</v>
      </c>
      <c r="E163" s="6">
        <v>1</v>
      </c>
      <c r="F163" s="5">
        <v>0</v>
      </c>
      <c r="G163">
        <v>9</v>
      </c>
      <c r="H163" t="str">
        <f>IF(E163="P","Required",E163 &amp; IF(Table1[[#This Row],[part_points]]&gt;1," points"," point"))</f>
        <v>1 point</v>
      </c>
    </row>
    <row r="164" spans="1:8">
      <c r="A164" t="str">
        <f>IF(LEFT(Table1[[#This Row],[feature code]],1)="I",Table1[[#This Row],[feature code]],Table1[[#This Row],[feature code]]&amp;"."&amp;Table1[[#This Row],[part number]])</f>
        <v>M10.1</v>
      </c>
      <c r="B164" t="s">
        <v>419</v>
      </c>
      <c r="C164" s="4">
        <v>1</v>
      </c>
      <c r="D164" t="s">
        <v>107</v>
      </c>
      <c r="E164" s="6">
        <v>1</v>
      </c>
      <c r="F164" s="5">
        <v>0</v>
      </c>
      <c r="G164">
        <v>9</v>
      </c>
      <c r="H164" t="str">
        <f>IF(E164="P","Required",E164 &amp; IF(Table1[[#This Row],[part_points]]&gt;1," points"," point"))</f>
        <v>1 point</v>
      </c>
    </row>
    <row r="165" spans="1:8">
      <c r="A165" t="str">
        <f>IF(LEFT(Table1[[#This Row],[feature code]],1)="I",Table1[[#This Row],[feature code]],Table1[[#This Row],[feature code]]&amp;"."&amp;Table1[[#This Row],[part number]])</f>
        <v>M10.2</v>
      </c>
      <c r="B165" t="s">
        <v>419</v>
      </c>
      <c r="C165" s="4">
        <v>2</v>
      </c>
      <c r="D165" t="s">
        <v>113</v>
      </c>
      <c r="E165" s="6">
        <v>1</v>
      </c>
      <c r="F165" s="5">
        <v>0</v>
      </c>
      <c r="G165">
        <v>9</v>
      </c>
      <c r="H165" t="str">
        <f>IF(E165="P","Required",E165 &amp; IF(Table1[[#This Row],[part_points]]&gt;1," points"," point"))</f>
        <v>1 point</v>
      </c>
    </row>
    <row r="166" spans="1:8">
      <c r="A166" t="str">
        <f>IF(LEFT(Table1[[#This Row],[feature code]],1)="I",Table1[[#This Row],[feature code]],Table1[[#This Row],[feature code]]&amp;"."&amp;Table1[[#This Row],[part number]])</f>
        <v>M11.1</v>
      </c>
      <c r="B166" t="s">
        <v>420</v>
      </c>
      <c r="C166" s="4">
        <v>1</v>
      </c>
      <c r="D166" t="s">
        <v>119</v>
      </c>
      <c r="E166" s="6">
        <v>1</v>
      </c>
      <c r="F166" s="5">
        <v>0</v>
      </c>
      <c r="G166">
        <v>9</v>
      </c>
      <c r="H166" t="str">
        <f>IF(E166="P","Required",E166 &amp; IF(Table1[[#This Row],[part_points]]&gt;1," points"," point"))</f>
        <v>1 point</v>
      </c>
    </row>
    <row r="167" spans="1:8">
      <c r="A167" t="str">
        <f>IF(LEFT(Table1[[#This Row],[feature code]],1)="I",Table1[[#This Row],[feature code]],Table1[[#This Row],[feature code]]&amp;"."&amp;Table1[[#This Row],[part number]])</f>
        <v>M11.2</v>
      </c>
      <c r="B167" t="s">
        <v>420</v>
      </c>
      <c r="C167" s="4">
        <v>2</v>
      </c>
      <c r="D167" t="s">
        <v>125</v>
      </c>
      <c r="E167" s="6">
        <v>1</v>
      </c>
      <c r="F167" s="5">
        <v>0</v>
      </c>
      <c r="G167">
        <v>9</v>
      </c>
      <c r="H167" t="str">
        <f>IF(E167="P","Required",E167 &amp; IF(Table1[[#This Row],[part_points]]&gt;1," points"," point"))</f>
        <v>1 point</v>
      </c>
    </row>
    <row r="168" spans="1:8">
      <c r="A168" t="str">
        <f>IF(LEFT(Table1[[#This Row],[feature code]],1)="I",Table1[[#This Row],[feature code]],Table1[[#This Row],[feature code]]&amp;"."&amp;Table1[[#This Row],[part number]])</f>
        <v>C01.1</v>
      </c>
      <c r="B168" t="s">
        <v>421</v>
      </c>
      <c r="C168" s="4">
        <v>1</v>
      </c>
      <c r="D168" t="s">
        <v>144</v>
      </c>
      <c r="E168" s="4" t="s">
        <v>359</v>
      </c>
      <c r="F168" s="5">
        <v>0</v>
      </c>
      <c r="G168">
        <v>10</v>
      </c>
      <c r="H168" t="str">
        <f>IF(E168="P","Required",E168 &amp; IF(Table1[[#This Row],[part_points]]&gt;1," points"," point"))</f>
        <v>Required</v>
      </c>
    </row>
    <row r="169" spans="1:8">
      <c r="A169" t="str">
        <f>IF(LEFT(Table1[[#This Row],[feature code]],1)="I",Table1[[#This Row],[feature code]],Table1[[#This Row],[feature code]]&amp;"."&amp;Table1[[#This Row],[part number]])</f>
        <v>C02.1</v>
      </c>
      <c r="B169" t="s">
        <v>422</v>
      </c>
      <c r="C169" s="4">
        <v>1</v>
      </c>
      <c r="D169" t="s">
        <v>150</v>
      </c>
      <c r="E169" s="4" t="s">
        <v>359</v>
      </c>
      <c r="F169" s="5">
        <v>0</v>
      </c>
      <c r="G169">
        <v>10</v>
      </c>
      <c r="H169" t="str">
        <f>IF(E169="P","Required",E169 &amp; IF(Table1[[#This Row],[part_points]]&gt;1," points"," point"))</f>
        <v>Required</v>
      </c>
    </row>
    <row r="170" spans="1:8">
      <c r="A170" t="str">
        <f>IF(LEFT(Table1[[#This Row],[feature code]],1)="I",Table1[[#This Row],[feature code]],Table1[[#This Row],[feature code]]&amp;"."&amp;Table1[[#This Row],[part number]])</f>
        <v>C02.2</v>
      </c>
      <c r="B170" t="s">
        <v>422</v>
      </c>
      <c r="C170" s="4">
        <v>2</v>
      </c>
      <c r="D170" t="s">
        <v>154</v>
      </c>
      <c r="E170" s="4" t="s">
        <v>359</v>
      </c>
      <c r="F170" s="5">
        <v>0</v>
      </c>
      <c r="G170">
        <v>10</v>
      </c>
      <c r="H170" t="str">
        <f>IF(E170="P","Required",E170 &amp; IF(Table1[[#This Row],[part_points]]&gt;1," points"," point"))</f>
        <v>Required</v>
      </c>
    </row>
    <row r="171" spans="1:8">
      <c r="A171" t="str">
        <f>IF(LEFT(Table1[[#This Row],[feature code]],1)="I",Table1[[#This Row],[feature code]],Table1[[#This Row],[feature code]]&amp;"."&amp;Table1[[#This Row],[part number]])</f>
        <v>C03.1</v>
      </c>
      <c r="B171" t="s">
        <v>423</v>
      </c>
      <c r="C171" s="4">
        <v>1</v>
      </c>
      <c r="D171" t="s">
        <v>158</v>
      </c>
      <c r="E171" s="4" t="s">
        <v>359</v>
      </c>
      <c r="F171" s="5">
        <v>0</v>
      </c>
      <c r="G171">
        <v>10</v>
      </c>
      <c r="H171" t="str">
        <f>IF(E171="P","Required",E171 &amp; IF(Table1[[#This Row],[part_points]]&gt;1," points"," point"))</f>
        <v>Required</v>
      </c>
    </row>
    <row r="172" spans="1:8">
      <c r="A172" t="str">
        <f>IF(LEFT(Table1[[#This Row],[feature code]],1)="I",Table1[[#This Row],[feature code]],Table1[[#This Row],[feature code]]&amp;"."&amp;Table1[[#This Row],[part number]])</f>
        <v>C04.1</v>
      </c>
      <c r="B172" t="s">
        <v>424</v>
      </c>
      <c r="C172" s="4">
        <v>1</v>
      </c>
      <c r="D172" t="s">
        <v>163</v>
      </c>
      <c r="E172" s="4" t="s">
        <v>359</v>
      </c>
      <c r="F172" s="5">
        <v>0</v>
      </c>
      <c r="G172">
        <v>10</v>
      </c>
      <c r="H172" t="str">
        <f>IF(E172="P","Required",E172 &amp; IF(Table1[[#This Row],[part_points]]&gt;1," points"," point"))</f>
        <v>Required</v>
      </c>
    </row>
    <row r="173" spans="1:8">
      <c r="A173" t="str">
        <f>IF(LEFT(Table1[[#This Row],[feature code]],1)="I",Table1[[#This Row],[feature code]],Table1[[#This Row],[feature code]]&amp;"."&amp;Table1[[#This Row],[part number]])</f>
        <v>C04.2</v>
      </c>
      <c r="B173" t="s">
        <v>424</v>
      </c>
      <c r="C173" s="4">
        <v>2</v>
      </c>
      <c r="D173" t="s">
        <v>166</v>
      </c>
      <c r="E173" s="4" t="s">
        <v>359</v>
      </c>
      <c r="F173" s="5">
        <v>0</v>
      </c>
      <c r="G173">
        <v>10</v>
      </c>
      <c r="H173" t="str">
        <f>IF(E173="P","Required",E173 &amp; IF(Table1[[#This Row],[part_points]]&gt;1," points"," point"))</f>
        <v>Required</v>
      </c>
    </row>
    <row r="174" spans="1:8">
      <c r="A174" t="str">
        <f>IF(LEFT(Table1[[#This Row],[feature code]],1)="I",Table1[[#This Row],[feature code]],Table1[[#This Row],[feature code]]&amp;"."&amp;Table1[[#This Row],[part number]])</f>
        <v>C05.1</v>
      </c>
      <c r="B174" t="s">
        <v>425</v>
      </c>
      <c r="C174" s="4">
        <v>1</v>
      </c>
      <c r="D174" t="s">
        <v>172</v>
      </c>
      <c r="E174" s="6">
        <v>1</v>
      </c>
      <c r="F174" s="5">
        <v>0</v>
      </c>
      <c r="G174">
        <v>10</v>
      </c>
      <c r="H174" t="str">
        <f>IF(E174="P","Required",E174 &amp; IF(Table1[[#This Row],[part_points]]&gt;1," points"," point"))</f>
        <v>1 point</v>
      </c>
    </row>
    <row r="175" spans="1:8">
      <c r="A175" t="str">
        <f>IF(LEFT(Table1[[#This Row],[feature code]],1)="I",Table1[[#This Row],[feature code]],Table1[[#This Row],[feature code]]&amp;"."&amp;Table1[[#This Row],[part number]])</f>
        <v>C05.2</v>
      </c>
      <c r="B175" t="s">
        <v>425</v>
      </c>
      <c r="C175" s="4">
        <v>2</v>
      </c>
      <c r="D175" t="s">
        <v>178</v>
      </c>
      <c r="E175" s="6">
        <v>1</v>
      </c>
      <c r="F175" s="5">
        <v>0</v>
      </c>
      <c r="G175">
        <v>10</v>
      </c>
      <c r="H175" t="str">
        <f>IF(E175="P","Required",E175 &amp; IF(Table1[[#This Row],[part_points]]&gt;1," points"," point"))</f>
        <v>1 point</v>
      </c>
    </row>
    <row r="176" spans="1:8">
      <c r="A176" t="str">
        <f>IF(LEFT(Table1[[#This Row],[feature code]],1)="I",Table1[[#This Row],[feature code]],Table1[[#This Row],[feature code]]&amp;"."&amp;Table1[[#This Row],[part number]])</f>
        <v>C05.3</v>
      </c>
      <c r="B176" t="s">
        <v>425</v>
      </c>
      <c r="C176" s="4">
        <v>3</v>
      </c>
      <c r="D176" t="s">
        <v>184</v>
      </c>
      <c r="E176" s="6">
        <v>1</v>
      </c>
      <c r="F176" s="5">
        <v>0</v>
      </c>
      <c r="G176">
        <v>10</v>
      </c>
      <c r="H176" t="str">
        <f>IF(E176="P","Required",E176 &amp; IF(Table1[[#This Row],[part_points]]&gt;1," points"," point"))</f>
        <v>1 point</v>
      </c>
    </row>
    <row r="177" spans="1:8">
      <c r="A177" t="str">
        <f>IF(LEFT(Table1[[#This Row],[feature code]],1)="I",Table1[[#This Row],[feature code]],Table1[[#This Row],[feature code]]&amp;"."&amp;Table1[[#This Row],[part number]])</f>
        <v>C05.4</v>
      </c>
      <c r="B177" t="s">
        <v>425</v>
      </c>
      <c r="C177" s="4">
        <v>4</v>
      </c>
      <c r="D177" t="s">
        <v>190</v>
      </c>
      <c r="E177" s="6">
        <v>1</v>
      </c>
      <c r="F177" s="5">
        <v>0</v>
      </c>
      <c r="G177">
        <v>10</v>
      </c>
      <c r="H177" t="str">
        <f>IF(E177="P","Required",E177 &amp; IF(Table1[[#This Row],[part_points]]&gt;1," points"," point"))</f>
        <v>1 point</v>
      </c>
    </row>
    <row r="178" spans="1:8">
      <c r="A178" t="str">
        <f>IF(LEFT(Table1[[#This Row],[feature code]],1)="I",Table1[[#This Row],[feature code]],Table1[[#This Row],[feature code]]&amp;"."&amp;Table1[[#This Row],[part number]])</f>
        <v>C06.1</v>
      </c>
      <c r="B178" t="s">
        <v>426</v>
      </c>
      <c r="C178" s="4">
        <v>1</v>
      </c>
      <c r="D178" t="s">
        <v>196</v>
      </c>
      <c r="E178" s="6">
        <v>2</v>
      </c>
      <c r="F178" s="5">
        <v>0</v>
      </c>
      <c r="G178">
        <v>10</v>
      </c>
      <c r="H178" t="str">
        <f>IF(E178="P","Required",E178 &amp; IF(Table1[[#This Row],[part_points]]&gt;1," points"," point"))</f>
        <v>2 points</v>
      </c>
    </row>
    <row r="179" spans="1:8">
      <c r="A179" t="str">
        <f>IF(LEFT(Table1[[#This Row],[feature code]],1)="I",Table1[[#This Row],[feature code]],Table1[[#This Row],[feature code]]&amp;"."&amp;Table1[[#This Row],[part number]])</f>
        <v>C06.2</v>
      </c>
      <c r="B179" t="s">
        <v>426</v>
      </c>
      <c r="C179" s="4">
        <v>2</v>
      </c>
      <c r="D179" t="s">
        <v>201</v>
      </c>
      <c r="E179" s="6">
        <v>1</v>
      </c>
      <c r="F179" s="5">
        <v>0</v>
      </c>
      <c r="G179">
        <v>10</v>
      </c>
      <c r="H179" t="str">
        <f>IF(E179="P","Required",E179 &amp; IF(Table1[[#This Row],[part_points]]&gt;1," points"," point"))</f>
        <v>1 point</v>
      </c>
    </row>
    <row r="180" spans="1:8">
      <c r="A180" t="str">
        <f>IF(LEFT(Table1[[#This Row],[feature code]],1)="I",Table1[[#This Row],[feature code]],Table1[[#This Row],[feature code]]&amp;"."&amp;Table1[[#This Row],[part number]])</f>
        <v>C06.3</v>
      </c>
      <c r="B180" t="s">
        <v>426</v>
      </c>
      <c r="C180" s="4">
        <v>3</v>
      </c>
      <c r="D180" t="s">
        <v>206</v>
      </c>
      <c r="E180" s="6">
        <v>1</v>
      </c>
      <c r="F180" s="5">
        <v>0</v>
      </c>
      <c r="G180">
        <v>10</v>
      </c>
      <c r="H180" t="str">
        <f>IF(E180="P","Required",E180 &amp; IF(Table1[[#This Row],[part_points]]&gt;1," points"," point"))</f>
        <v>1 point</v>
      </c>
    </row>
    <row r="181" spans="1:8">
      <c r="A181" t="str">
        <f>IF(LEFT(Table1[[#This Row],[feature code]],1)="I",Table1[[#This Row],[feature code]],Table1[[#This Row],[feature code]]&amp;"."&amp;Table1[[#This Row],[part number]])</f>
        <v>C07.1</v>
      </c>
      <c r="B181" t="s">
        <v>427</v>
      </c>
      <c r="C181" s="4">
        <v>1</v>
      </c>
      <c r="D181" t="s">
        <v>211</v>
      </c>
      <c r="E181" s="6">
        <v>1</v>
      </c>
      <c r="F181" s="5">
        <v>0</v>
      </c>
      <c r="G181">
        <v>10</v>
      </c>
      <c r="H181" t="str">
        <f>IF(E181="P","Required",E181 &amp; IF(Table1[[#This Row],[part_points]]&gt;1," points"," point"))</f>
        <v>1 point</v>
      </c>
    </row>
    <row r="182" spans="1:8">
      <c r="A182" t="str">
        <f>IF(LEFT(Table1[[#This Row],[feature code]],1)="I",Table1[[#This Row],[feature code]],Table1[[#This Row],[feature code]]&amp;"."&amp;Table1[[#This Row],[part number]])</f>
        <v>C07.2</v>
      </c>
      <c r="B182" t="s">
        <v>427</v>
      </c>
      <c r="C182" s="4">
        <v>2</v>
      </c>
      <c r="D182" t="s">
        <v>506</v>
      </c>
      <c r="E182" s="6">
        <v>1</v>
      </c>
      <c r="F182" s="5">
        <v>0</v>
      </c>
      <c r="G182">
        <v>10</v>
      </c>
      <c r="H182" t="str">
        <f>IF(E182="P","Required",E182 &amp; IF(Table1[[#This Row],[part_points]]&gt;1," points"," point"))</f>
        <v>1 point</v>
      </c>
    </row>
    <row r="183" spans="1:8">
      <c r="A183" t="str">
        <f>IF(LEFT(Table1[[#This Row],[feature code]],1)="I",Table1[[#This Row],[feature code]],Table1[[#This Row],[feature code]]&amp;"."&amp;Table1[[#This Row],[part number]])</f>
        <v>C08.1</v>
      </c>
      <c r="B183" t="s">
        <v>428</v>
      </c>
      <c r="C183" s="4">
        <v>1</v>
      </c>
      <c r="D183" t="s">
        <v>220</v>
      </c>
      <c r="E183" s="6">
        <v>3</v>
      </c>
      <c r="F183" s="5">
        <v>1</v>
      </c>
      <c r="G183">
        <v>10</v>
      </c>
      <c r="H183" t="str">
        <f>IF(E183="P","Required",E183 &amp; IF(Table1[[#This Row],[part_points]]&gt;1," points"," point"))</f>
        <v>3 points</v>
      </c>
    </row>
    <row r="184" spans="1:8">
      <c r="A184" t="str">
        <f>IF(LEFT(Table1[[#This Row],[feature code]],1)="I",Table1[[#This Row],[feature code]],Table1[[#This Row],[feature code]]&amp;"."&amp;Table1[[#This Row],[part number]])</f>
        <v>C09.1</v>
      </c>
      <c r="B184" t="s">
        <v>429</v>
      </c>
      <c r="C184" s="4">
        <v>1</v>
      </c>
      <c r="D184" t="s">
        <v>224</v>
      </c>
      <c r="E184" s="6">
        <v>1</v>
      </c>
      <c r="F184" s="5">
        <v>0</v>
      </c>
      <c r="G184">
        <v>10</v>
      </c>
      <c r="H184" t="str">
        <f>IF(E184="P","Required",E184 &amp; IF(Table1[[#This Row],[part_points]]&gt;1," points"," point"))</f>
        <v>1 point</v>
      </c>
    </row>
    <row r="185" spans="1:8">
      <c r="A185" t="str">
        <f>IF(LEFT(Table1[[#This Row],[feature code]],1)="I",Table1[[#This Row],[feature code]],Table1[[#This Row],[feature code]]&amp;"."&amp;Table1[[#This Row],[part number]])</f>
        <v>C09.2</v>
      </c>
      <c r="B185" t="s">
        <v>429</v>
      </c>
      <c r="C185" s="4">
        <v>2</v>
      </c>
      <c r="D185" t="s">
        <v>230</v>
      </c>
      <c r="E185" s="6">
        <v>2</v>
      </c>
      <c r="F185" s="5">
        <v>0</v>
      </c>
      <c r="G185">
        <v>10</v>
      </c>
      <c r="H185" t="str">
        <f>IF(E185="P","Required",E185 &amp; IF(Table1[[#This Row],[part_points]]&gt;1," points"," point"))</f>
        <v>2 points</v>
      </c>
    </row>
    <row r="186" spans="1:8">
      <c r="A186" t="str">
        <f>IF(LEFT(Table1[[#This Row],[feature code]],1)="I",Table1[[#This Row],[feature code]],Table1[[#This Row],[feature code]]&amp;"."&amp;Table1[[#This Row],[part number]])</f>
        <v>C10.1</v>
      </c>
      <c r="B186" t="s">
        <v>430</v>
      </c>
      <c r="C186" s="4">
        <v>1</v>
      </c>
      <c r="D186" t="s">
        <v>236</v>
      </c>
      <c r="E186" s="6">
        <v>1</v>
      </c>
      <c r="F186" s="5">
        <v>0</v>
      </c>
      <c r="G186">
        <v>10</v>
      </c>
      <c r="H186" t="str">
        <f>IF(E186="P","Required",E186 &amp; IF(Table1[[#This Row],[part_points]]&gt;1," points"," point"))</f>
        <v>1 point</v>
      </c>
    </row>
    <row r="187" spans="1:8">
      <c r="A187" t="str">
        <f>IF(LEFT(Table1[[#This Row],[feature code]],1)="I",Table1[[#This Row],[feature code]],Table1[[#This Row],[feature code]]&amp;"."&amp;Table1[[#This Row],[part number]])</f>
        <v>C10.2</v>
      </c>
      <c r="B187" t="s">
        <v>430</v>
      </c>
      <c r="C187" s="4">
        <v>2</v>
      </c>
      <c r="D187" t="s">
        <v>242</v>
      </c>
      <c r="E187" s="6">
        <v>1</v>
      </c>
      <c r="F187" s="5">
        <v>0</v>
      </c>
      <c r="G187">
        <v>10</v>
      </c>
      <c r="H187" t="str">
        <f>IF(E187="P","Required",E187 &amp; IF(Table1[[#This Row],[part_points]]&gt;1," points"," point"))</f>
        <v>1 point</v>
      </c>
    </row>
    <row r="188" spans="1:8">
      <c r="A188" t="str">
        <f>IF(LEFT(Table1[[#This Row],[feature code]],1)="I",Table1[[#This Row],[feature code]],Table1[[#This Row],[feature code]]&amp;"."&amp;Table1[[#This Row],[part number]])</f>
        <v>C10.3</v>
      </c>
      <c r="B188" t="s">
        <v>430</v>
      </c>
      <c r="C188" s="4">
        <v>3</v>
      </c>
      <c r="D188" t="s">
        <v>248</v>
      </c>
      <c r="E188" s="6">
        <v>1</v>
      </c>
      <c r="F188" s="5">
        <v>0</v>
      </c>
      <c r="G188">
        <v>10</v>
      </c>
      <c r="H188" t="str">
        <f>IF(E188="P","Required",E188 &amp; IF(Table1[[#This Row],[part_points]]&gt;1," points"," point"))</f>
        <v>1 point</v>
      </c>
    </row>
    <row r="189" spans="1:8">
      <c r="A189" t="str">
        <f>IF(LEFT(Table1[[#This Row],[feature code]],1)="I",Table1[[#This Row],[feature code]],Table1[[#This Row],[feature code]]&amp;"."&amp;Table1[[#This Row],[part number]])</f>
        <v>C11.1</v>
      </c>
      <c r="B189" t="s">
        <v>431</v>
      </c>
      <c r="C189" s="4">
        <v>1</v>
      </c>
      <c r="D189" t="s">
        <v>253</v>
      </c>
      <c r="E189" s="6">
        <v>1</v>
      </c>
      <c r="F189" s="5">
        <v>0</v>
      </c>
      <c r="G189">
        <v>10</v>
      </c>
      <c r="H189" t="str">
        <f>IF(E189="P","Required",E189 &amp; IF(Table1[[#This Row],[part_points]]&gt;1," points"," point"))</f>
        <v>1 point</v>
      </c>
    </row>
    <row r="190" spans="1:8">
      <c r="A190" t="str">
        <f>IF(LEFT(Table1[[#This Row],[feature code]],1)="I",Table1[[#This Row],[feature code]],Table1[[#This Row],[feature code]]&amp;"."&amp;Table1[[#This Row],[part number]])</f>
        <v>C11.2</v>
      </c>
      <c r="B190" t="s">
        <v>431</v>
      </c>
      <c r="C190" s="4">
        <v>2</v>
      </c>
      <c r="D190" t="s">
        <v>258</v>
      </c>
      <c r="E190" s="6">
        <v>1</v>
      </c>
      <c r="F190" s="5">
        <v>0</v>
      </c>
      <c r="G190">
        <v>10</v>
      </c>
      <c r="H190" t="str">
        <f>IF(E190="P","Required",E190 &amp; IF(Table1[[#This Row],[part_points]]&gt;1," points"," point"))</f>
        <v>1 point</v>
      </c>
    </row>
    <row r="191" spans="1:8">
      <c r="A191" t="str">
        <f>IF(LEFT(Table1[[#This Row],[feature code]],1)="I",Table1[[#This Row],[feature code]],Table1[[#This Row],[feature code]]&amp;"."&amp;Table1[[#This Row],[part number]])</f>
        <v>C12.1</v>
      </c>
      <c r="B191" t="s">
        <v>432</v>
      </c>
      <c r="C191" s="4">
        <v>1</v>
      </c>
      <c r="D191" t="s">
        <v>262</v>
      </c>
      <c r="E191" s="6">
        <v>3</v>
      </c>
      <c r="F191" s="5">
        <v>1</v>
      </c>
      <c r="G191">
        <v>10</v>
      </c>
      <c r="H191" t="str">
        <f>IF(E191="P","Required",E191 &amp; IF(Table1[[#This Row],[part_points]]&gt;1," points"," point"))</f>
        <v>3 points</v>
      </c>
    </row>
    <row r="192" spans="1:8">
      <c r="A192" t="str">
        <f>IF(LEFT(Table1[[#This Row],[feature code]],1)="I",Table1[[#This Row],[feature code]],Table1[[#This Row],[feature code]]&amp;"."&amp;Table1[[#This Row],[part number]])</f>
        <v>C13.1</v>
      </c>
      <c r="B192" t="s">
        <v>433</v>
      </c>
      <c r="C192" s="4">
        <v>1</v>
      </c>
      <c r="D192" t="s">
        <v>267</v>
      </c>
      <c r="E192" s="6">
        <v>2</v>
      </c>
      <c r="F192" s="5">
        <v>0</v>
      </c>
      <c r="G192">
        <v>10</v>
      </c>
      <c r="H192" t="str">
        <f>IF(E192="P","Required",E192 &amp; IF(Table1[[#This Row],[part_points]]&gt;1," points"," point"))</f>
        <v>2 points</v>
      </c>
    </row>
    <row r="193" spans="1:8">
      <c r="A193" t="str">
        <f>IF(LEFT(Table1[[#This Row],[feature code]],1)="I",Table1[[#This Row],[feature code]],Table1[[#This Row],[feature code]]&amp;"."&amp;Table1[[#This Row],[part number]])</f>
        <v>C14.1</v>
      </c>
      <c r="B193" t="s">
        <v>434</v>
      </c>
      <c r="C193" s="4">
        <v>1</v>
      </c>
      <c r="D193" t="s">
        <v>271</v>
      </c>
      <c r="E193" s="6">
        <v>1</v>
      </c>
      <c r="F193" s="5">
        <v>0</v>
      </c>
      <c r="G193">
        <v>10</v>
      </c>
      <c r="H193" t="str">
        <f>IF(E193="P","Required",E193 &amp; IF(Table1[[#This Row],[part_points]]&gt;1," points"," point"))</f>
        <v>1 point</v>
      </c>
    </row>
    <row r="194" spans="1:8">
      <c r="A194" t="str">
        <f>IF(LEFT(Table1[[#This Row],[feature code]],1)="I",Table1[[#This Row],[feature code]],Table1[[#This Row],[feature code]]&amp;"."&amp;Table1[[#This Row],[part number]])</f>
        <v>C14.2</v>
      </c>
      <c r="B194" t="s">
        <v>434</v>
      </c>
      <c r="C194" s="4">
        <v>2</v>
      </c>
      <c r="D194" t="s">
        <v>277</v>
      </c>
      <c r="E194" s="6">
        <v>1</v>
      </c>
      <c r="F194" s="5">
        <v>0</v>
      </c>
      <c r="G194">
        <v>10</v>
      </c>
      <c r="H194" t="str">
        <f>IF(E194="P","Required",E194 &amp; IF(Table1[[#This Row],[part_points]]&gt;1," points"," point"))</f>
        <v>1 point</v>
      </c>
    </row>
    <row r="195" spans="1:8">
      <c r="A195" t="str">
        <f>IF(LEFT(Table1[[#This Row],[feature code]],1)="I",Table1[[#This Row],[feature code]],Table1[[#This Row],[feature code]]&amp;"."&amp;Table1[[#This Row],[part number]])</f>
        <v>C15ß.1</v>
      </c>
      <c r="B195" t="s">
        <v>435</v>
      </c>
      <c r="C195" s="4">
        <v>1</v>
      </c>
      <c r="D195" t="s">
        <v>282</v>
      </c>
      <c r="E195" s="6">
        <v>1</v>
      </c>
      <c r="F195" s="5">
        <v>0</v>
      </c>
      <c r="G195">
        <v>10</v>
      </c>
      <c r="H195" t="str">
        <f>IF(E195="P","Required",E195 &amp; IF(Table1[[#This Row],[part_points]]&gt;1," points"," point"))</f>
        <v>1 point</v>
      </c>
    </row>
    <row r="196" spans="1:8">
      <c r="A196" t="str">
        <f>IF(LEFT(Table1[[#This Row],[feature code]],1)="I",Table1[[#This Row],[feature code]],Table1[[#This Row],[feature code]]&amp;"."&amp;Table1[[#This Row],[part number]])</f>
        <v>C15ß.2</v>
      </c>
      <c r="B196" t="s">
        <v>435</v>
      </c>
      <c r="C196" s="4">
        <v>2</v>
      </c>
      <c r="D196" t="s">
        <v>286</v>
      </c>
      <c r="E196" s="6">
        <v>1</v>
      </c>
      <c r="F196" s="5">
        <v>0</v>
      </c>
      <c r="G196">
        <v>10</v>
      </c>
      <c r="H196" t="str">
        <f>IF(E196="P","Required",E196 &amp; IF(Table1[[#This Row],[part_points]]&gt;1," points"," point"))</f>
        <v>1 point</v>
      </c>
    </row>
    <row r="197" spans="1:8">
      <c r="A197" t="str">
        <f>IF(LEFT(Table1[[#This Row],[feature code]],1)="I",Table1[[#This Row],[feature code]],Table1[[#This Row],[feature code]]&amp;"."&amp;Table1[[#This Row],[part number]])</f>
        <v>C15ß.3</v>
      </c>
      <c r="B197" t="s">
        <v>435</v>
      </c>
      <c r="C197" s="4">
        <v>3</v>
      </c>
      <c r="D197" t="s">
        <v>290</v>
      </c>
      <c r="E197" s="6">
        <v>1</v>
      </c>
      <c r="F197" s="5">
        <v>0</v>
      </c>
      <c r="G197">
        <v>10</v>
      </c>
      <c r="H197" t="str">
        <f>IF(E197="P","Required",E197 &amp; IF(Table1[[#This Row],[part_points]]&gt;1," points"," point"))</f>
        <v>1 point</v>
      </c>
    </row>
    <row r="198" spans="1:8">
      <c r="A198" t="str">
        <f>IF(LEFT(Table1[[#This Row],[feature code]],1)="I",Table1[[#This Row],[feature code]],Table1[[#This Row],[feature code]]&amp;"."&amp;Table1[[#This Row],[part number]])</f>
        <v>C16ß.1</v>
      </c>
      <c r="B198" t="s">
        <v>436</v>
      </c>
      <c r="C198" s="4">
        <v>1</v>
      </c>
      <c r="D198" t="s">
        <v>294</v>
      </c>
      <c r="E198" s="6">
        <v>2</v>
      </c>
      <c r="F198" s="5">
        <v>1</v>
      </c>
      <c r="G198">
        <v>10</v>
      </c>
      <c r="H198" t="str">
        <f>IF(E198="P","Required",E198 &amp; IF(Table1[[#This Row],[part_points]]&gt;1," points"," point"))</f>
        <v>2 points</v>
      </c>
    </row>
    <row r="199" spans="1:8">
      <c r="A199" t="str">
        <f>IF(LEFT(Table1[[#This Row],[feature code]],1)="I",Table1[[#This Row],[feature code]],Table1[[#This Row],[feature code]]&amp;"."&amp;Table1[[#This Row],[part number]])</f>
        <v>C17ß.1</v>
      </c>
      <c r="B199" t="s">
        <v>437</v>
      </c>
      <c r="C199" s="4">
        <v>1</v>
      </c>
      <c r="D199" t="s">
        <v>298</v>
      </c>
      <c r="E199" s="6">
        <v>1</v>
      </c>
      <c r="F199" s="5">
        <v>0</v>
      </c>
      <c r="G199">
        <v>10</v>
      </c>
      <c r="H199" t="str">
        <f>IF(E199="P","Required",E199 &amp; IF(Table1[[#This Row],[part_points]]&gt;1," points"," point"))</f>
        <v>1 point</v>
      </c>
    </row>
    <row r="200" spans="1:8">
      <c r="A200" t="str">
        <f>IF(LEFT(Table1[[#This Row],[feature code]],1)="I",Table1[[#This Row],[feature code]],Table1[[#This Row],[feature code]]&amp;"."&amp;Table1[[#This Row],[part number]])</f>
        <v>C17ß.2</v>
      </c>
      <c r="B200" t="s">
        <v>437</v>
      </c>
      <c r="C200" s="4">
        <v>2</v>
      </c>
      <c r="D200" t="s">
        <v>301</v>
      </c>
      <c r="E200" s="6">
        <v>2</v>
      </c>
      <c r="F200" s="5">
        <v>1</v>
      </c>
      <c r="G200">
        <v>10</v>
      </c>
      <c r="H200" t="str">
        <f>IF(E200="P","Required",E200 &amp; IF(Table1[[#This Row],[part_points]]&gt;1," points"," point"))</f>
        <v>2 points</v>
      </c>
    </row>
    <row r="201" spans="1:8">
      <c r="A201" t="str">
        <f>IF(LEFT(Table1[[#This Row],[feature code]],1)="I",Table1[[#This Row],[feature code]],Table1[[#This Row],[feature code]]&amp;"."&amp;Table1[[#This Row],[part number]])</f>
        <v>C18ß.1</v>
      </c>
      <c r="B201" t="s">
        <v>1277</v>
      </c>
      <c r="C201" s="4">
        <v>1</v>
      </c>
      <c r="D201" t="s">
        <v>1278</v>
      </c>
      <c r="E201" s="6">
        <v>2</v>
      </c>
      <c r="F201" s="5">
        <v>0</v>
      </c>
      <c r="H201" s="7" t="str">
        <f>IF(E201="P","Required",E201 &amp; IF(Table1[[#This Row],[part_points]]&gt;1," points"," point"))</f>
        <v>2 points</v>
      </c>
    </row>
    <row r="202" spans="1:8">
      <c r="A202" t="str">
        <f>IF(LEFT(Table1[[#This Row],[feature code]],1)="I",Table1[[#This Row],[feature code]],Table1[[#This Row],[feature code]]&amp;"."&amp;Table1[[#This Row],[part number]])</f>
        <v>I01</v>
      </c>
      <c r="B202" t="s">
        <v>316</v>
      </c>
      <c r="C202" s="4">
        <v>1</v>
      </c>
      <c r="D202" t="s">
        <v>317</v>
      </c>
      <c r="E202" s="6">
        <v>10</v>
      </c>
      <c r="F202" s="5">
        <v>1</v>
      </c>
      <c r="G202">
        <v>11</v>
      </c>
      <c r="H202" t="str">
        <f>IF(E202="P","Required",E202 &amp; IF(Table1[[#This Row],[part_points]]&gt;1," points"," point"))</f>
        <v>10 points</v>
      </c>
    </row>
    <row r="203" spans="1:8">
      <c r="A203" t="str">
        <f>IF(LEFT(Table1[[#This Row],[feature code]],1)="I",Table1[[#This Row],[feature code]],Table1[[#This Row],[feature code]]&amp;"."&amp;Table1[[#This Row],[part number]])</f>
        <v>I02</v>
      </c>
      <c r="B203" t="s">
        <v>322</v>
      </c>
      <c r="C203" s="4">
        <v>1</v>
      </c>
      <c r="D203" t="s">
        <v>323</v>
      </c>
      <c r="E203" s="6">
        <v>1</v>
      </c>
      <c r="F203" s="5">
        <v>0</v>
      </c>
      <c r="G203">
        <v>11</v>
      </c>
      <c r="H203" t="str">
        <f>IF(E203="P","Required",E203 &amp; IF(Table1[[#This Row],[part_points]]&gt;1," points"," point"))</f>
        <v>1 point</v>
      </c>
    </row>
    <row r="204" spans="1:8">
      <c r="A204" t="str">
        <f>IF(LEFT(Table1[[#This Row],[feature code]],1)="I",Table1[[#This Row],[feature code]],Table1[[#This Row],[feature code]]&amp;"."&amp;Table1[[#This Row],[part number]])</f>
        <v>I03</v>
      </c>
      <c r="B204" t="s">
        <v>328</v>
      </c>
      <c r="C204" s="4">
        <v>1</v>
      </c>
      <c r="D204" t="s">
        <v>329</v>
      </c>
      <c r="E204" s="6">
        <v>1</v>
      </c>
      <c r="F204" s="5">
        <v>0</v>
      </c>
      <c r="G204">
        <v>11</v>
      </c>
      <c r="H204" t="str">
        <f>IF(E204="P","Required",E204 &amp; IF(Table1[[#This Row],[part_points]]&gt;1," points"," point"))</f>
        <v>1 point</v>
      </c>
    </row>
    <row r="205" spans="1:8">
      <c r="A205" t="str">
        <f>IF(LEFT(Table1[[#This Row],[feature code]],1)="I",Table1[[#This Row],[feature code]],Table1[[#This Row],[feature code]]&amp;"."&amp;Table1[[#This Row],[part number]])</f>
        <v>I04</v>
      </c>
      <c r="B205" t="s">
        <v>333</v>
      </c>
      <c r="C205" s="4">
        <v>1</v>
      </c>
      <c r="D205" t="s">
        <v>334</v>
      </c>
      <c r="E205" s="6">
        <v>1</v>
      </c>
      <c r="F205" s="5">
        <v>0</v>
      </c>
      <c r="G205">
        <v>11</v>
      </c>
      <c r="H205" t="str">
        <f>IF(E205="P","Required",E205 &amp; IF(Table1[[#This Row],[part_points]]&gt;1," points"," point"))</f>
        <v>1 point</v>
      </c>
    </row>
    <row r="206" spans="1:8">
      <c r="A206" t="str">
        <f>IF(LEFT(Table1[[#This Row],[feature code]],1)="I",Table1[[#This Row],[feature code]],Table1[[#This Row],[feature code]]&amp;"."&amp;Table1[[#This Row],[part number]])</f>
        <v>I05</v>
      </c>
      <c r="B206" t="s">
        <v>339</v>
      </c>
      <c r="C206" s="4">
        <v>1</v>
      </c>
      <c r="D206" t="s">
        <v>340</v>
      </c>
      <c r="E206" s="6">
        <v>5</v>
      </c>
      <c r="F206" s="5">
        <v>0</v>
      </c>
      <c r="G206">
        <v>11</v>
      </c>
      <c r="H206" t="str">
        <f>IF(E206="P","Required",E206 &amp; IF(Table1[[#This Row],[part_points]]&gt;1," points"," point"))</f>
        <v>5 points</v>
      </c>
    </row>
  </sheetData>
  <pageMargins left="0.7" right="0.7" top="0.75" bottom="0.75" header="0.3" footer="0.3"/>
  <tableParts count="2">
    <tablePart r:id="rId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Instructions</vt:lpstr>
      <vt:lpstr>WELL Score Matrix</vt:lpstr>
      <vt:lpstr>Feature Req. and Verification</vt:lpstr>
      <vt:lpstr>Data</vt:lpstr>
      <vt:lpstr>'WELL Score Matrix'!Print_Area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Jeslin HP</cp:lastModifiedBy>
  <cp:lastPrinted>2020-09-23T21:48:46Z</cp:lastPrinted>
  <dcterms:created xsi:type="dcterms:W3CDTF">2020-09-23T14:00:24Z</dcterms:created>
  <dcterms:modified xsi:type="dcterms:W3CDTF">2022-05-12T21:31:18Z</dcterms:modified>
</cp:coreProperties>
</file>